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91" windowWidth="7680" windowHeight="9120" activeTab="2"/>
  </bookViews>
  <sheets>
    <sheet name="KET QUA KD" sheetId="1" r:id="rId1"/>
    <sheet name="CANDOI" sheetId="2" r:id="rId2"/>
    <sheet name="LUU CHUYEN TIEN TE" sheetId="3" r:id="rId3"/>
    <sheet name="THUYET MINH BCTC" sheetId="4" r:id="rId4"/>
    <sheet name="Sheet6" sheetId="5" r:id="rId5"/>
  </sheets>
  <externalReferences>
    <externalReference r:id="rId8"/>
  </externalReferences>
  <definedNames>
    <definedName name="_xlnm.Print_Area" localSheetId="3">'THUYET MINH BCTC'!$A$1:$W$405</definedName>
  </definedNames>
  <calcPr fullCalcOnLoad="1"/>
</workbook>
</file>

<file path=xl/comments4.xml><?xml version="1.0" encoding="utf-8"?>
<comments xmlns="http://schemas.openxmlformats.org/spreadsheetml/2006/main">
  <authors>
    <author>DUNG</author>
    <author>Tuyen1</author>
    <author>lytu</author>
    <author>Smart</author>
    <author>Khoa Tuyen</author>
  </authors>
  <commentList>
    <comment ref="D157" authorId="0">
      <text>
        <r>
          <rPr>
            <b/>
            <sz val="8"/>
            <rFont val="Tahoma"/>
            <family val="0"/>
          </rPr>
          <t>DUNG:</t>
        </r>
        <r>
          <rPr>
            <sz val="8"/>
            <rFont val="Tahoma"/>
            <family val="0"/>
          </rPr>
          <t xml:space="preserve">
NO TK 338+No 1388</t>
        </r>
      </text>
    </comment>
    <comment ref="L304" authorId="1">
      <text>
        <r>
          <rPr>
            <b/>
            <sz val="8"/>
            <rFont val="Tahoma"/>
            <family val="0"/>
          </rPr>
          <t>Tuyen1:SGK tra lai</t>
        </r>
      </text>
    </comment>
    <comment ref="D156" authorId="1">
      <text>
        <r>
          <rPr>
            <b/>
            <sz val="8"/>
            <rFont val="Tahoma"/>
            <family val="0"/>
          </rPr>
          <t>Tuyen1:</t>
        </r>
        <r>
          <rPr>
            <sz val="8"/>
            <rFont val="Tahoma"/>
            <family val="0"/>
          </rPr>
          <t xml:space="preserve">
No-
ung luong+BHXH</t>
        </r>
      </text>
    </comment>
    <comment ref="D259" authorId="1">
      <text>
        <r>
          <rPr>
            <b/>
            <sz val="8"/>
            <rFont val="Tahoma"/>
            <family val="0"/>
          </rPr>
          <t>Tuyen1:</t>
        </r>
        <r>
          <rPr>
            <sz val="8"/>
            <rFont val="Tahoma"/>
            <family val="0"/>
          </rPr>
          <t xml:space="preserve">
CO TK 3388+co1388</t>
        </r>
      </text>
    </comment>
    <comment ref="B174" authorId="1">
      <text>
        <r>
          <rPr>
            <b/>
            <sz val="8"/>
            <rFont val="Tahoma"/>
            <family val="0"/>
          </rPr>
          <t>Tuyen1:</t>
        </r>
        <r>
          <rPr>
            <sz val="8"/>
            <rFont val="Tahoma"/>
            <family val="0"/>
          </rPr>
          <t xml:space="preserve">
SUA NHA 11-12 NGUYEN DU</t>
        </r>
      </text>
    </comment>
    <comment ref="D174" authorId="1">
      <text>
        <r>
          <rPr>
            <b/>
            <sz val="8"/>
            <rFont val="Tahoma"/>
            <family val="0"/>
          </rPr>
          <t>Tuyen1:</t>
        </r>
        <r>
          <rPr>
            <sz val="8"/>
            <rFont val="Tahoma"/>
            <family val="0"/>
          </rPr>
          <t xml:space="preserve">
 may pho to phong KH, camera ns</t>
        </r>
      </text>
    </comment>
    <comment ref="D165" authorId="2">
      <text>
        <r>
          <rPr>
            <b/>
            <sz val="8"/>
            <rFont val="Tahoma"/>
            <family val="0"/>
          </rPr>
          <t>lytu:</t>
        </r>
        <r>
          <rPr>
            <sz val="8"/>
            <rFont val="Tahoma"/>
            <family val="0"/>
          </rPr>
          <t xml:space="preserve">
No TK 33351</t>
        </r>
      </text>
    </comment>
    <comment ref="E312" authorId="1">
      <text>
        <r>
          <rPr>
            <b/>
            <sz val="8"/>
            <rFont val="Tahoma"/>
            <family val="0"/>
          </rPr>
          <t>Tuyen1:SGK tra lai</t>
        </r>
      </text>
    </comment>
    <comment ref="D324" authorId="2">
      <text>
        <r>
          <rPr>
            <b/>
            <sz val="8"/>
            <rFont val="Tahoma"/>
            <family val="0"/>
          </rPr>
          <t>lytu:</t>
        </r>
        <r>
          <rPr>
            <sz val="8"/>
            <rFont val="Tahoma"/>
            <family val="0"/>
          </rPr>
          <t xml:space="preserve">
DCHINH GIA tgt 10% CHO VAY CBNV</t>
        </r>
      </text>
    </comment>
    <comment ref="E355" authorId="2">
      <text>
        <r>
          <rPr>
            <b/>
            <sz val="8"/>
            <rFont val="Tahoma"/>
            <family val="0"/>
          </rPr>
          <t>lytu:</t>
        </r>
        <r>
          <rPr>
            <sz val="8"/>
            <rFont val="Tahoma"/>
            <family val="0"/>
          </rPr>
          <t xml:space="preserve">
Da tru 2 ty ung von</t>
        </r>
      </text>
    </comment>
    <comment ref="E157" authorId="0">
      <text>
        <r>
          <rPr>
            <b/>
            <sz val="8"/>
            <rFont val="Tahoma"/>
            <family val="0"/>
          </rPr>
          <t>DUNG:</t>
        </r>
        <r>
          <rPr>
            <sz val="8"/>
            <rFont val="Tahoma"/>
            <family val="0"/>
          </rPr>
          <t xml:space="preserve">
NO TK 338+No 1388</t>
        </r>
      </text>
    </comment>
    <comment ref="E237" authorId="3">
      <text>
        <r>
          <rPr>
            <b/>
            <sz val="8"/>
            <rFont val="Tahoma"/>
            <family val="0"/>
          </rPr>
          <t>Smart:</t>
        </r>
        <r>
          <rPr>
            <sz val="8"/>
            <rFont val="Tahoma"/>
            <family val="0"/>
          </rPr>
          <t xml:space="preserve">
tang 1 may xach tay</t>
        </r>
      </text>
    </comment>
    <comment ref="E259" authorId="4">
      <text>
        <r>
          <rPr>
            <b/>
            <sz val="8"/>
            <rFont val="Tahoma"/>
            <family val="0"/>
          </rPr>
          <t>Khoa Tuyen:</t>
        </r>
        <r>
          <rPr>
            <sz val="8"/>
            <rFont val="Tahoma"/>
            <family val="0"/>
          </rPr>
          <t xml:space="preserve">
Co TK 3388+TK 3381 k/ke thua</t>
        </r>
      </text>
    </comment>
    <comment ref="C226" authorId="2">
      <text>
        <r>
          <rPr>
            <b/>
            <sz val="8"/>
            <rFont val="Tahoma"/>
            <family val="0"/>
          </rPr>
          <t>lytu:</t>
        </r>
        <r>
          <rPr>
            <sz val="8"/>
            <rFont val="Tahoma"/>
            <family val="0"/>
          </rPr>
          <t xml:space="preserve">
Hoc lieu tra dot 1=5.000dong/CP</t>
        </r>
      </text>
    </comment>
    <comment ref="D237" authorId="2">
      <text>
        <r>
          <rPr>
            <b/>
            <sz val="8"/>
            <rFont val="Tahoma"/>
            <family val="0"/>
          </rPr>
          <t>lytu:</t>
        </r>
        <r>
          <rPr>
            <sz val="8"/>
            <rFont val="Tahoma"/>
            <family val="0"/>
          </rPr>
          <t xml:space="preserve">
May chu Phong K.Hoach</t>
        </r>
      </text>
    </comment>
  </commentList>
</comments>
</file>

<file path=xl/sharedStrings.xml><?xml version="1.0" encoding="utf-8"?>
<sst xmlns="http://schemas.openxmlformats.org/spreadsheetml/2006/main" count="760" uniqueCount="632">
  <si>
    <t>Tài sản thiếu chờ xử lý</t>
  </si>
  <si>
    <t>Ký quỹ, ký cược ngắn hạn</t>
  </si>
  <si>
    <t xml:space="preserve">a - Ñaàu tö vaøo coâng ty con (chi tieát cho coå phieáu cuûa töøng coâng ty con) </t>
  </si>
  <si>
    <t>Lí do thay ñoåi vôùi töøng khoaûn ñaàu tö/</t>
  </si>
  <si>
    <t>loaïi coå phieáu cuûa coâng ty con:</t>
  </si>
  <si>
    <t xml:space="preserve"> +Veà soá löôïng (ñoái vôùi coå phieáu)</t>
  </si>
  <si>
    <t>b - Ñaàu tö vaøo coâng ty lieân doanh, lieân keát (Chi tieát cho coå phieáu cuûa töøng coâng ty lieân doanh, lieân keát)</t>
  </si>
  <si>
    <t>loaïi coå phieáu cuûa coâng lieân doanh, lieân keát:</t>
  </si>
  <si>
    <t xml:space="preserve"> - Ñaàu tö traùi phieáu</t>
  </si>
  <si>
    <t>- Ñaàu tö tín phieáu, kyø phieáu</t>
  </si>
  <si>
    <t>- Lí do thay ñoái vôùi töøng khoaûn ñaàu tö/</t>
  </si>
  <si>
    <t>  loaïi coå phieáu, traùi phieáu:</t>
  </si>
  <si>
    <t>+Veà soá löôïng (ñoái vôùi coå phieáu, traùi phieáu)</t>
  </si>
  <si>
    <t>+ Veà giaù trò.”</t>
  </si>
  <si>
    <t>9. Chi phí trả trước dài hạn</t>
  </si>
  <si>
    <t>10. Vay và nợ ngắn hạn</t>
  </si>
  <si>
    <t xml:space="preserve"> </t>
  </si>
  <si>
    <t xml:space="preserve">Lãi suất vay của cán bộ nhân viên điều chỉnh theo mức lãi suất bình quân giữa tiền vay và tiền gửi do </t>
  </si>
  <si>
    <t>ngân hàng Công thương Việt Nam công bố từng thời điểm.</t>
  </si>
  <si>
    <t>11. Thuế và các khoản phải nộp Nhà nước</t>
  </si>
  <si>
    <t>12. Các khoản phải trả, phải nộp ngắn hạn khác</t>
  </si>
  <si>
    <t xml:space="preserve">   -Taøi saûn thöøa chôø xöû lyù</t>
  </si>
  <si>
    <t xml:space="preserve">   -BHYT, BHTN</t>
  </si>
  <si>
    <t>13. Vốn chủ sở hữu</t>
  </si>
  <si>
    <t>     Bảng đối chiếu biến động của vốn chủ sở hữu</t>
  </si>
  <si>
    <t>  Chi tiết vốn đầu tư của chủ sở hữu</t>
  </si>
  <si>
    <t>       Cổ phiếu</t>
  </si>
  <si>
    <t>     Lợi nhuận sau thuế chưa phân phối</t>
  </si>
  <si>
    <t xml:space="preserve">            Lợi nhuận năm trước chuyển sang   </t>
  </si>
  <si>
    <t xml:space="preserve">            Lợi nhuận sau thuế TNDN   </t>
  </si>
  <si>
    <t xml:space="preserve">    Lợi nhuận sau thuế chưa phân phối :     </t>
  </si>
  <si>
    <t>14. Doanh thu bán hàng và cung cấp dịch vụ</t>
  </si>
  <si>
    <t xml:space="preserve">            Tổng doanh thu      </t>
  </si>
  <si>
    <t xml:space="preserve">            + Doanh thu bán Sách giáo khoa   </t>
  </si>
  <si>
    <t xml:space="preserve">            + Doanh thu bán Sách tham khảo   </t>
  </si>
  <si>
    <t xml:space="preserve">            + Doanh thu bán thiết bị giáo dục    </t>
  </si>
  <si>
    <t xml:space="preserve">            + Doanh thu bán hàng hóa khác  </t>
  </si>
  <si>
    <t xml:space="preserve">            + Doanh thu dịch vụ          </t>
  </si>
  <si>
    <t xml:space="preserve">            Các khoản giảm trừ doanh thu    </t>
  </si>
  <si>
    <t xml:space="preserve">            + Chiết khấu thương mại       </t>
  </si>
  <si>
    <t>            + Giảm giá hàng bán</t>
  </si>
  <si>
    <t xml:space="preserve">            + Hàng bán bị trả lại      </t>
  </si>
  <si>
    <t>15. Giá vốn hàng bán</t>
  </si>
  <si>
    <t xml:space="preserve">            + Giá vốn sách giáo khoa   </t>
  </si>
  <si>
    <t xml:space="preserve">            + Giá vốn sách tham khảo      </t>
  </si>
  <si>
    <t xml:space="preserve">            + Giá vốn thiết bị giáo dục         </t>
  </si>
  <si>
    <t xml:space="preserve">            + Giá vốn hàng hóa khác             </t>
  </si>
  <si>
    <t xml:space="preserve">                        Cộng                    </t>
  </si>
  <si>
    <t>16. Doanh thu hoạt động tài chính</t>
  </si>
  <si>
    <t xml:space="preserve"> Lãi tiền gởi, tiền cho vay</t>
  </si>
  <si>
    <t xml:space="preserve"> Chiết khấu thanh toán</t>
  </si>
  <si>
    <t xml:space="preserve"> Cổ tức lợi nhuận được chia</t>
  </si>
  <si>
    <t>17. Chi phí hoạt động tài chính</t>
  </si>
  <si>
    <t xml:space="preserve"> Lãi tiền vay</t>
  </si>
  <si>
    <t xml:space="preserve"> - Chi phí thuế TNDN hiện hành:</t>
  </si>
  <si>
    <t xml:space="preserve"> - Lợi nhuận sau thuế TNDN:</t>
  </si>
  <si>
    <t>19.    Lãi cơ bản trên cổ phiếu</t>
  </si>
  <si>
    <t xml:space="preserve">Đại hội đồng cổ đông thường niên của Công ty vào ngày 12/03/2010 đã quyết định chia cổ tức từ lợi nhuận năm 2009 là 12%/vốn điều lệ. </t>
  </si>
  <si>
    <t>Công ty đã chia cổ tức của năm 2009 là 1.320.000.000 đồng (12% /vốn điều lệ) và chia làm 2 đợt: Đợt 1 (6%/mệnh giá) ngày 21/8/2009 là ngày chốt danh sách cổ đông được hưởng cổ tức. Đợt 2 (6%/mệnh giá) ngày 31/12/2009 là ngày chốt danh sách cổ đông để trả cổ tức.</t>
  </si>
  <si>
    <t>21. Thông tin về các bên liên quan</t>
  </si>
  <si>
    <t>Công ty CP Sách TB Giáo dục Miền Nam</t>
  </si>
  <si>
    <t>CTy Thành viên NXBGDVN (Nhà đầu tư)</t>
  </si>
  <si>
    <t>Công ty CP Sách Giáo dục TP.HCM</t>
  </si>
  <si>
    <t>Công ty CP Sách -Thiết bị TP.HCM</t>
  </si>
  <si>
    <t>CTy CP Đầu tư-Phát triển Giáo dục Phương Nam</t>
  </si>
  <si>
    <t>Công ty liên quan</t>
  </si>
  <si>
    <t>Nội dung nghiệp vụ</t>
  </si>
  <si>
    <t>Giá trị (đ)</t>
  </si>
  <si>
    <t> Mua hàng</t>
  </si>
  <si>
    <t>Cung ứng Sách giáo khoa, TBGD</t>
  </si>
  <si>
    <t>Sách tham khảo,ấn phẩm GD…</t>
  </si>
  <si>
    <t>Sách , thiết bị giáo dục…</t>
  </si>
  <si>
    <t>Sách bổ trợ, sách TK…</t>
  </si>
  <si>
    <t>b.       Vào ngày kết niên độ kế toán, các khoản phải thu, phải trả với các bên liên quan như sau:</t>
  </si>
  <si>
    <t>Nhà xuất bản Giáo dục Việt Nam-Bộ Giáo dục</t>
  </si>
  <si>
    <t>Nhà Xuất bản Giáo dục tại TPHCM</t>
  </si>
  <si>
    <t xml:space="preserve">Công ty CP Học Liệu </t>
  </si>
  <si>
    <t>Công ty thiết bị Giáo dục 2</t>
  </si>
  <si>
    <t>Công ty Sách Thiết bị Trường học Đồng Nai</t>
  </si>
  <si>
    <t>CTy Đầu tư – Phát triển Giáo dục Phương Nam</t>
  </si>
  <si>
    <t>Cộng</t>
  </si>
  <si>
    <t>22.    Sự kiện phát sinh sau ngày kết thúc niên độ kế toán</t>
  </si>
  <si>
    <t>Không có sự kiện quan trọng nào khác xảy ra sau ngày kết thúc niên độ kế toán yêu cầu phải điều chỉnh hoặc công bố trong  các Báo cáo tài chính.</t>
  </si>
  <si>
    <t>23.    Số liệu so sánh</t>
  </si>
  <si>
    <t xml:space="preserve">Là số liệu trong Báo cáo tài chính của năm tài chính kết thúc ngày 31/12/2008 đã được kiểm toán bởi AAC. </t>
  </si>
  <si>
    <t xml:space="preserve">Giám đốc </t>
  </si>
  <si>
    <t>Nguyễn Khoa Tuyển</t>
  </si>
  <si>
    <t>Nguyễn Văn So</t>
  </si>
  <si>
    <t>L­u chuyÓn thuÇn tõ ho¹t ®éng ®Çu t­</t>
  </si>
  <si>
    <t xml:space="preserve">  Anh h­ëng cña thay ®æi tû gi¸ hèi ®o¸i quy ®æi ngo¹i tÖ</t>
  </si>
  <si>
    <t>Công ty CP Sách TB G.dục Miền Nam</t>
  </si>
  <si>
    <t>Kế toán trưởng</t>
  </si>
  <si>
    <t>Luü kÕ tõ 
®Çu n¨m ®Õn 
cuèi quý nµy
 (N¨m nay)</t>
  </si>
  <si>
    <t>Luü kÕ tõ 
®Çu n¨m ®Õn 
cuèi quý nµy 
(N¨m tr­íc)</t>
  </si>
  <si>
    <t xml:space="preserve">  8 -  10</t>
  </si>
  <si>
    <t xml:space="preserve"> 5 – 30</t>
  </si>
  <si>
    <t xml:space="preserve">            Phân phối lợi nhuận sau thuế        </t>
  </si>
  <si>
    <t xml:space="preserve">  2. TiÒn chi tr¶ vèn gãp cho c¸c chñ së h÷u, mua l¹i cæ phiÕu cña DN ®· ph¸t hµnh</t>
  </si>
  <si>
    <t>Hoàn nhập dự phòng CP Cty Bình Dương</t>
  </si>
  <si>
    <t>Dự phòng CP Cty Họpc Liệu Hà Nội</t>
  </si>
  <si>
    <t>7.  Tài sản cố định vô hình</t>
  </si>
  <si>
    <t xml:space="preserve">8. Các khoản đầu tư tài chính dài hạn                       </t>
  </si>
  <si>
    <t>Thuế TN cá nhân</t>
  </si>
  <si>
    <t>(đổi lại 10.000đ/CP)</t>
  </si>
  <si>
    <t>Khoaûn muïc</t>
  </si>
  <si>
    <t>20.    Cổ tức năm 2012 (15%/VĐL)</t>
  </si>
  <si>
    <t>6.  Tài sản cố định hữu hình</t>
  </si>
  <si>
    <t xml:space="preserve"> CÔNG TY CP SÁCH-THIẾT BỊ BÌNH THUẬN </t>
  </si>
  <si>
    <t xml:space="preserve"> 70 Nguyễn Văn Trỗi, TP.Phan Thiết - Bình Thuận </t>
  </si>
  <si>
    <t xml:space="preserve"> ĐT: 062 3816118;  Fax: 062 3817595. </t>
  </si>
  <si>
    <t xml:space="preserve"> KẾT QUẢ HOẠT ĐỘNG KINH DOANH  </t>
  </si>
  <si>
    <t xml:space="preserve"> Đơn vị tính: Đồng </t>
  </si>
  <si>
    <t xml:space="preserve"> (Mẫu Q-02d) năm 2011 </t>
  </si>
  <si>
    <t>CHỈ TIÊU</t>
  </si>
  <si>
    <t>Số lũy kế từ đầu năm đến cuối quý này (Năm trước)</t>
  </si>
  <si>
    <t xml:space="preserve"> Doanh thu bán hàng và CCDV </t>
  </si>
  <si>
    <t xml:space="preserve"> VI.2 </t>
  </si>
  <si>
    <t xml:space="preserve"> Các khoản giảm trừ doanh thu </t>
  </si>
  <si>
    <t xml:space="preserve"> Doanh thu thuần về bán hàng và CCDV </t>
  </si>
  <si>
    <t xml:space="preserve"> Giá vốn hàng bán </t>
  </si>
  <si>
    <t xml:space="preserve"> VI.3 </t>
  </si>
  <si>
    <t xml:space="preserve"> Lợi nhuận gộp về bán hàng và CCDV </t>
  </si>
  <si>
    <t xml:space="preserve"> Doanh thu hoạt động tài chánh </t>
  </si>
  <si>
    <t xml:space="preserve"> Chi phí tài chánh </t>
  </si>
  <si>
    <t xml:space="preserve">     Trong đó: Chi phí lãi vay </t>
  </si>
  <si>
    <t xml:space="preserve"> Chi phí bán hàng </t>
  </si>
  <si>
    <t xml:space="preserve"> Chi phí quản lý doanh nghiệp </t>
  </si>
  <si>
    <t xml:space="preserve"> Lợi nhuận thuần từ HĐSXKD </t>
  </si>
  <si>
    <t xml:space="preserve"> Thu nhập khác  </t>
  </si>
  <si>
    <t xml:space="preserve"> Chi phí khác </t>
  </si>
  <si>
    <t xml:space="preserve"> Lợi nhuận khác </t>
  </si>
  <si>
    <t xml:space="preserve"> Tổng lợi nhuận trước thuế </t>
  </si>
  <si>
    <t xml:space="preserve"> Chi phí thuế TNDN hiện hành </t>
  </si>
  <si>
    <t xml:space="preserve"> Chi phí thuế TNDN hoãn lại </t>
  </si>
  <si>
    <t xml:space="preserve"> Tổng lợi nhuận sau thuế </t>
  </si>
  <si>
    <t xml:space="preserve"> Lãi suất cơ bản trên cổ phiếu </t>
  </si>
  <si>
    <t>Số lũy kế từ đầu năm 
đến cuối quý này 
(Năm nay)</t>
  </si>
  <si>
    <t>BẢNG CÂN ĐỐI KẾ TOÁN</t>
  </si>
  <si>
    <t>TÀI SẢN</t>
  </si>
  <si>
    <t>MÃ SỐ</t>
  </si>
  <si>
    <t xml:space="preserve"> SỐ ĐẦU NĂM </t>
  </si>
  <si>
    <t xml:space="preserve"> SỐ CUỐI KÌ </t>
  </si>
  <si>
    <t>A. TÀI SẢN NGẮN HẠN</t>
  </si>
  <si>
    <t>I.Tiền và các khoản tương đương tiền</t>
  </si>
  <si>
    <t>1.Tiền</t>
  </si>
  <si>
    <t>2. Các khoản tương đương tiền</t>
  </si>
  <si>
    <t>II. Các khoản đầu tư tài chính ngắn hạn</t>
  </si>
  <si>
    <t>1. Đầu tư ngắn hạn</t>
  </si>
  <si>
    <t>3. Dự phòng giảm giá đầu tư ngắn hạn</t>
  </si>
  <si>
    <t xml:space="preserve">                             - </t>
  </si>
  <si>
    <t>III. Các khoản phải thu ngắn hạn</t>
  </si>
  <si>
    <t>1. Phải thu của khách hàng</t>
  </si>
  <si>
    <t>2. Trả trước cho người bán</t>
  </si>
  <si>
    <t>3. Phải thu nội bộ ngắn hạn</t>
  </si>
  <si>
    <t>4. Phải thu theo tiến độ hợp đồng XD</t>
  </si>
  <si>
    <t>5. Các khoản phải thu khác</t>
  </si>
  <si>
    <t>6. Dự phòng các khoản PT ng/hạn khó đòi</t>
  </si>
  <si>
    <t>IV. Hàng tồn kho</t>
  </si>
  <si>
    <t>1. Hàng tồn kho</t>
  </si>
  <si>
    <t>2. Dự phòng giảm giá hàng tồn kho</t>
  </si>
  <si>
    <t>V. Tài sản ngắn hạn khác</t>
  </si>
  <si>
    <t>1. Chi phí trả trước ngắn hạn</t>
  </si>
  <si>
    <t>2. Thuế GTGT được khấu trừ</t>
  </si>
  <si>
    <t>3. Thuế và các khoản khác phải thu</t>
  </si>
  <si>
    <t>4. Tài sản ngắn hạn khác</t>
  </si>
  <si>
    <t>B. TÀI SẢN DÀI HẠN</t>
  </si>
  <si>
    <t>I. Các khoản thu dài hạn</t>
  </si>
  <si>
    <t>1. Phải thu dài hạn của khách hàng</t>
  </si>
  <si>
    <t>2. Vốn kinh doanh ở đon vị trực thuộc</t>
  </si>
  <si>
    <t>3. Phải thu dài hạn nội bộ</t>
  </si>
  <si>
    <t>4. Các khoản phải thu dài hạn khác</t>
  </si>
  <si>
    <t>5. Dự phòng phải thu dài hạn khó đòi</t>
  </si>
  <si>
    <t>II. Tài sản cố định</t>
  </si>
  <si>
    <t>1. Tài sản cố định hữu hình</t>
  </si>
  <si>
    <t>- Nguyên giá</t>
  </si>
  <si>
    <t>- Giá trị hao mòn luỹ kế</t>
  </si>
  <si>
    <t>2. Tài sản cố định đi thuê tài chính</t>
  </si>
  <si>
    <t>3. Tài sản cố định vô hình</t>
  </si>
  <si>
    <t>4. Chi phí xây dựng cơ bản dở dang</t>
  </si>
  <si>
    <t>III. Bất động sản đầu tư</t>
  </si>
  <si>
    <t>1. Nguyên giá</t>
  </si>
  <si>
    <t>2. Giá trị hao mòn luỹ kế</t>
  </si>
  <si>
    <t>IV. Các khoản đầu tư tài chính dài hạn</t>
  </si>
  <si>
    <t>1. Đầu tư vào công ty con</t>
  </si>
  <si>
    <t>2. Đầu tư vào CT liên kết,liên doanh</t>
  </si>
  <si>
    <t>3. Đầu tư dài hạn khác</t>
  </si>
  <si>
    <t>4. Dự phòng giám giá CK ĐT dài hạn</t>
  </si>
  <si>
    <t>V. Tài sản dài hạn khác</t>
  </si>
  <si>
    <t>1. Chi phí trả trước dài hạn</t>
  </si>
  <si>
    <t>2. Tài sản thuế thu nhập hoãn lại</t>
  </si>
  <si>
    <t>3. Tài sản dài hạn khác</t>
  </si>
  <si>
    <t>TỔNG CỘNG TÀI SẢN</t>
  </si>
  <si>
    <t>NGUỒN VỐN</t>
  </si>
  <si>
    <t>A. NỢ PHẢI TRẢ</t>
  </si>
  <si>
    <t>I. Nợ ngắn hạn</t>
  </si>
  <si>
    <t>1. Vay và nợ ngắn hạn</t>
  </si>
  <si>
    <t>2. Phải trả cho người bán</t>
  </si>
  <si>
    <t>3. Người mua trả tiền trước</t>
  </si>
  <si>
    <t>4.Thuế và các khoản phải nộp nhà nước</t>
  </si>
  <si>
    <t>5. Phải trả người lao động</t>
  </si>
  <si>
    <t>6. Chi phí phải trả</t>
  </si>
  <si>
    <t>7. Phải trả  nội bộ</t>
  </si>
  <si>
    <t>8. Phải trả theo tiến độ KH HĐ XD</t>
  </si>
  <si>
    <t>9. Các khoản phải trả,phải nộp khác</t>
  </si>
  <si>
    <t>10. Dự phòng phải trả ngắn hạn</t>
  </si>
  <si>
    <t>11. Quỹ khen thưởng phúc lợi</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</si>
  <si>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</si>
  <si>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</si>
  <si>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</si>
  <si>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</si>
  <si>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</si>
  <si>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</si>
  <si>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</si>
  <si>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</si>
  <si>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 Doanh thu chưa thực hiện</t>
  </si>
  <si>
    <t>9. Quỹ phát triển khoa học và công nghệ</t>
  </si>
  <si>
    <t>B. NGUỒN VỐN CHỦ SỞ HỮU</t>
  </si>
  <si>
    <t>I. Vốn chủ sở hữu</t>
  </si>
  <si>
    <t>1. Vốn đầu tư của chủ sở hữu</t>
  </si>
  <si>
    <t>2. Thặng dư vốn cổ phần</t>
  </si>
  <si>
    <t>3. Vốn khác của CSH</t>
  </si>
  <si>
    <t>4. Cổ phiếu ngân quỹ</t>
  </si>
  <si>
    <t>5. Chênh lệch đánh giá lại tài sản</t>
  </si>
  <si>
    <t>6. Chênh lệch tỉ giá hối đoái</t>
  </si>
  <si>
    <t>7. Quỹ đầu tư phát triển</t>
  </si>
  <si>
    <t>8. Quỹ dự phòng tài chính</t>
  </si>
  <si>
    <t>9. Quỹ khác thuộc vốn chủ sở hữu</t>
  </si>
  <si>
    <t>10. Lợi nhuận sau thuế chưa phân phối</t>
  </si>
  <si>
    <t>11. Nguồn vốn đầu tư XDCB</t>
  </si>
  <si>
    <t>12. Quỹ hỗ trợ sắp xếp doanh nghiệp</t>
  </si>
  <si>
    <t>II. Nguồn kinh phí, quỹ khác</t>
  </si>
  <si>
    <t>1. Nguồn kinh phí</t>
  </si>
  <si>
    <t>2. Nguồn kinh phí đã hình thành TSCĐ</t>
  </si>
  <si>
    <t xml:space="preserve"> TỔNG CỘNG NGUỒN VỐN</t>
  </si>
  <si>
    <t xml:space="preserve"> -Tieền đang chuyển</t>
  </si>
  <si>
    <t xml:space="preserve"> - Cổ phiếu đầu tư ngắn hạn</t>
  </si>
  <si>
    <t xml:space="preserve"> - Trái phiếu đầu tư ngắn hạn</t>
  </si>
  <si>
    <t xml:space="preserve"> - Dđầu tư ngắn hạn khác</t>
  </si>
  <si>
    <t xml:space="preserve"> -Phải thu về cổ phần hoá</t>
  </si>
  <si>
    <t xml:space="preserve"> +Phải thu khác</t>
  </si>
  <si>
    <t xml:space="preserve"> -Hàng gởi đi bán</t>
  </si>
  <si>
    <t xml:space="preserve"> -Hàng hoá</t>
  </si>
  <si>
    <t xml:space="preserve">Nguyên giá </t>
  </si>
  <si>
    <t>Khấu hao (luỹ kế)</t>
  </si>
  <si>
    <t>Nhà cửa,
Vật kiến 
trúc</t>
  </si>
  <si>
    <t>Phương tiện
vận tải,
truyền dẫn</t>
  </si>
  <si>
    <t>Thiết bị
dụng cụ
quản lý</t>
  </si>
  <si>
    <t>c - Đầu tư dài hạn khác</t>
  </si>
  <si>
    <t xml:space="preserve"> - Chi phí công cụ dụng cụ phân bổ…</t>
  </si>
  <si>
    <t xml:space="preserve"> - Chi phí ….</t>
  </si>
  <si>
    <t xml:space="preserve"> - Ngân hàng </t>
  </si>
  <si>
    <t xml:space="preserve">   -Kiểm kê hàng hoá thừa</t>
  </si>
  <si>
    <t xml:space="preserve">   -Các khoản phải trả, phải nộp khác</t>
  </si>
  <si>
    <t>Vốn đầu tư
của chủ sở hữu
(VĐL)</t>
  </si>
  <si>
    <t>Vốn khác 
của
chủ sở hữu</t>
  </si>
  <si>
    <t>Quỹ đầu tư
phát triển</t>
  </si>
  <si>
    <t>Quỹ dự 
phòng
tài chính</t>
  </si>
  <si>
    <t>Lợi nhuận
sau thuế</t>
  </si>
  <si>
    <t>Giảm trong năm</t>
  </si>
  <si>
    <t xml:space="preserve"> Voốn đầu tư của NXBGD Việt Nam</t>
  </si>
  <si>
    <t xml:space="preserve"> Voốn góp của cổ đông khác</t>
  </si>
  <si>
    <t>Số lượng cổ phiếu được phép phát hành</t>
  </si>
  <si>
    <t xml:space="preserve">    - Cổ phiếu thưởng</t>
  </si>
  <si>
    <t>Số lượng phiếu đang lưu hành</t>
  </si>
  <si>
    <t xml:space="preserve"> Mệnh giá cổ phiếu: 10.000VNĐ</t>
  </si>
  <si>
    <t xml:space="preserve">Các khoản tương đương tiền là các khoản đầu tư ngắn hạn có thời hạn thu hồi hoặc đáo hạn không quá </t>
  </si>
  <si>
    <t xml:space="preserve"> 3 tháng kể từ ngày mua, có khả năng chuyển đổi dễ dàng thành một lượng tiền xác định và không có </t>
  </si>
  <si>
    <t>nhiều  rũi ro trong chuyển đổi thành tiền.</t>
  </si>
  <si>
    <t xml:space="preserve">Nhà nước Việt Nam công bố trên thị trường ngoại tệ liên ngân hàng tại thời điểm phát sinh. </t>
  </si>
  <si>
    <t xml:space="preserve"> Các nghiệp vụ phát sinh bằng ngoại tệ được chuyển đổi sang đồng Việt Nam theo tỷ giá do Ngân hàng </t>
  </si>
  <si>
    <t xml:space="preserve">tệ liên ngân hàng tại thời điểm kết thúc niên độ kế toán. </t>
  </si>
  <si>
    <t xml:space="preserve"> Các tài khoản có số dư ngoại tệ được chuyển đổi sang đồng Việt Nam theo tỷ giá trên thị trường ngoại </t>
  </si>
  <si>
    <t xml:space="preserve"> Chênh lệch tỷ giá ngoại tệ phát sinh trong kỳ và chênh lệch tỷ giá do đánh giá lại số dư ngoại tệ cuối kỳ </t>
  </si>
  <si>
    <t xml:space="preserve">của các khoản nợ dài hạn được phản ánh vào kết quả hoạt động kinh doanh trong kỳ. Chênh lệch tỷ giá </t>
  </si>
  <si>
    <t xml:space="preserve">do đánh giá lại số dư ngoại tệ cuối kỳ của tiền mặt, tiền gửi, tiền đang chuyển, các khoản ngắn hạn thì </t>
  </si>
  <si>
    <t xml:space="preserve">để lại số dư trên báo cáo tài chính, đầu năm sau ghi bút toán ngược lại để xóa số dư. </t>
  </si>
  <si>
    <t xml:space="preserve"> hàng và phải thu khác.</t>
  </si>
  <si>
    <t xml:space="preserve"> Các khoản phải thu được trình bày trên báo cáo tài chính theo giá trị ghi sổ các khoản phải thu khách </t>
  </si>
  <si>
    <t xml:space="preserve"> Dự phòng nợ phải thu khó đòi thể hiện phần giá trị dự kiến bị tổn thất do các khoản phải thu không được </t>
  </si>
  <si>
    <t xml:space="preserve"> khách hàng thanh toán phát sinh đối với số dư các khoản phải thu tại thời điểm kết thúc niên độ kế toán. </t>
  </si>
  <si>
    <t xml:space="preserve">Việc trích lập dự phòng thực hiện theo hướng dẫn tại Thông tư số 228/2009/TT-BTC ngày 7/12/2009 </t>
  </si>
  <si>
    <t>của Bộ Tài chính.</t>
  </si>
  <si>
    <t xml:space="preserve"> Giá gốc hàng tồn kho bao gồm chi phí mua, chi phí chế biến và các chi phí liên quan trực tiếp khác phát </t>
  </si>
  <si>
    <t xml:space="preserve">sinh để có được hàng tồn kho ở địa điểm và trạng thái hiện tại. Giá trị thuần có thể thực hiện là giá bán </t>
  </si>
  <si>
    <t>ước tính trừ đi chi phí ước tính để hoàn thành hàng tồn kho và chi phí ước tính cần thiết cho việc tiêu thụ</t>
  </si>
  <si>
    <t xml:space="preserve"> chúng. Giá trị hàng tồn kho cuối kỳ được xác định theo phương pháp bình quân gia quyền và hạch toán </t>
  </si>
  <si>
    <t>kế toán theo phương pháp kê khai thường xuyên.</t>
  </si>
  <si>
    <t>Lập dự phòng thực hiện theo hướng dẫn tại Thông tư số 228/2009/TT-BTC ngày 7/12/2009 của BTC.</t>
  </si>
  <si>
    <t xml:space="preserve">Nguyên giá bao gồm giá mua và toàn bộ các chi phí mà Công ty bỏ ra để có được tài sản cố định tính </t>
  </si>
  <si>
    <t>đến thời điểm đưa tài sản cố định đó vào trạng thái sẵn sàng sử dụng. Các chi phí phát sinh sau ghi nhận</t>
  </si>
  <si>
    <t xml:space="preserve">ban đầu chỉ được ghi tăng nguyên giá tài sản cố định nếu các chi phí này chắc chắn làm tăng lợi ích kinh </t>
  </si>
  <si>
    <t>tế trong tương lai do sử dụng tài sản đó. Các chi phí không thỏa mãn điều kiện trên được ghi nhận là chi</t>
  </si>
  <si>
    <t xml:space="preserve"> phí trong kỳ.</t>
  </si>
  <si>
    <t xml:space="preserve">Mức khấu hao phù hợp với Quyết định số 206/2003/QĐ-BTC ngày 12 tháng 12 năm 2003 của </t>
  </si>
  <si>
    <t>Bộ Tài chính. Mức khấu hao cụ thể như sau:</t>
  </si>
  <si>
    <t>Chi phí trả trước dài hạn phản ánh các chi phí thực tế đã phát sinh nhưng có liên quan đến kết quả hoạt</t>
  </si>
  <si>
    <t>khoảng thời gian mà lợi ích kinh tế được dự kiến tạo ra.</t>
  </si>
  <si>
    <t xml:space="preserve">động sản xuất kinh doanh của nhiều niên độ kế toán. Chi phí trả trước dài hạn được phân bổ trong </t>
  </si>
  <si>
    <t xml:space="preserve">Các khoản phải trả và chi phí trích trước được ghi nhận cho số tiền phải trả trong tương lai liên quan đến </t>
  </si>
  <si>
    <t xml:space="preserve"> hàng hóa và DV đã nhận được không phụ thuộc vào việc CTy đã nhận được hóa đơn của nhà cung </t>
  </si>
  <si>
    <t>cấp hay chưa.</t>
  </si>
  <si>
    <t>BTC ngày 14/08/2003 của Bộ Tài chính.</t>
  </si>
  <si>
    <t>Quỹ dự phòng về trợ cấp mất việc làm được Công ty trích lập theo quy định tại Thông tư số 82/2003/TT-</t>
  </si>
  <si>
    <t>giá trị của tài sản đó. Khi công trình hoàn thành thì chi phí đi vay được tính vào chi phí tài chính trong kỳ.</t>
  </si>
  <si>
    <t xml:space="preserve">Chi phí đi vay trong giai đoạn đầu tư xây dựng các công trình xây dựng cơ bản dở dang được tính vào </t>
  </si>
  <si>
    <t>tế và có thể xác định được một cách chắc chắn, đồng thời thỏa mãn điều kiện sau:</t>
  </si>
  <si>
    <t xml:space="preserve">    - Doanh thu bán hàng và cung cấp dịch vụ được ghi nhận khi có khả năng thu được các lợi ích kinh </t>
  </si>
  <si>
    <t xml:space="preserve">    - Doanh thu cung cấp dịch vụ được ghi nhận khi đã hoàn thành dịch vụ. Trường hợp dịch vụ được </t>
  </si>
  <si>
    <t xml:space="preserve"> lệ hoàn thành dịch vụ tại ngày kết thúc năm tài chính.</t>
  </si>
  <si>
    <t xml:space="preserve"> thực hiện trong nhiều kỳ kế toán thì việc xác định doanh thu trong từng kỳ được thực hiện căn cứ vào tỷ </t>
  </si>
  <si>
    <t xml:space="preserve"> khả năng thu được lợi ích kinh tế từ giao dịch đó.</t>
  </si>
  <si>
    <t xml:space="preserve">    - Doanh thu hoạt động tài chính được ghi nhận khi doanh thu được xác định tương đối chắc chắn có </t>
  </si>
  <si>
    <t>tham gia góp vốn được quyền nhận lợi nhuận từ việc góp vốn.</t>
  </si>
  <si>
    <t xml:space="preserve">    - Cổ tức và lợi nhuận được chia được ghi nhận khi cổ đông được quyền nhận cổ tức hoặc các bên </t>
  </si>
  <si>
    <t xml:space="preserve"> - Thuế thu nhập hiện hành là khoản thuế được tính dựa trên thu nhập chịu thuế trong kỳ với thuế suất có</t>
  </si>
  <si>
    <t xml:space="preserve"> hiệu lực tại ngày kết thúc kỳ kế toán. Thu nhập chịu thuế chênh lệch so với lợi nhuận kế toán là do điều </t>
  </si>
  <si>
    <t xml:space="preserve"> chỉnh các khoản chênh lệch tạm thời giữa thuế và kế toán cũng như điều chỉnh các khoản thu nhập và </t>
  </si>
  <si>
    <t xml:space="preserve"> chi phí không phải chịu thuế hay không được khấu trừ.</t>
  </si>
  <si>
    <t xml:space="preserve"> - Thuế thu nhập hoãn lại được xác định cho các khoản chênh lệch tạm thời tại ngày kết thúc kỳ kế toán</t>
  </si>
  <si>
    <t xml:space="preserve"> giữa cơ sở tính thuế thu nhập của các tài sản và nợ phải trả và giá trị ghi sổ của chúng cho mục đích </t>
  </si>
  <si>
    <t>báo cáo tài  chính. Thuế thu nhập hoãn lại phải trả được ghi nhận cho tất cả các khoản chênh lệch tạm</t>
  </si>
  <si>
    <t xml:space="preserve"> thời. Tài sản thuế thu nhập hoãn lại chỉ được ghi nhận khi chắc chắn trong tương lai sẽ có lợi nhuận tính</t>
  </si>
  <si>
    <t xml:space="preserve"> thuế để sử dụng những chênh lệch tạm thời được khấu trừ này. Giá trị của thuế thu nhập hoãn lại được</t>
  </si>
  <si>
    <t xml:space="preserve"> tính theo thuế suất dự tính sẽ áp dụng cho năm tài sản được thu hồi hay nợ phải trả được thanh toán </t>
  </si>
  <si>
    <t xml:space="preserve"> dựa trên các mức thuế suất có hiệu lựctại ngày kết thúc niên độ kế toán.</t>
  </si>
  <si>
    <t xml:space="preserve"> - Giá trị ghi sổ của tài sản thuế thu nhập doanh nghiệp hoãn lại phải được xem xét lại vào ngày kết thúc </t>
  </si>
  <si>
    <t xml:space="preserve"> kỳ kế toán và phải giảm giá trị ghi sổ của tài sản thuế thu nhập hoãn lại đến mức đảm bảo chắc chắn có</t>
  </si>
  <si>
    <t xml:space="preserve">đối với Thiết bị văn phòng, Từ điển áp dụng mức thuế suất 5%; còn đối với thiết bị tài liệu khác như tem, </t>
  </si>
  <si>
    <t xml:space="preserve"> nhãn, mẫu biểu, thiết bị….áp dụng mức thuế suất 10%.</t>
  </si>
  <si>
    <t xml:space="preserve"> - Các bên được coi là liên quan nếu một bên có khả năng kiểm soát hoặc có ảnh hưởng đáng kể đối </t>
  </si>
  <si>
    <t xml:space="preserve"> với bên kia trong việc ra quyết định về các chính sách tài chính và hoạt động.</t>
  </si>
  <si>
    <t>CTy áp dụng Chế độ kế toán Việt Nam, ban hành theo Quyết định số 15/2006/QĐ-BTC ngày 20/3/2006,</t>
  </si>
  <si>
    <t>đủ lợi nhuận tính thuế cho phép lợi ích của một phần hoặc toàn bộ tài sản thuế TN hoãn lại được sử dụng.</t>
  </si>
  <si>
    <t xml:space="preserve"> -Tiền mặt</t>
  </si>
  <si>
    <t xml:space="preserve"> -Tiền gởi ngân hàng</t>
  </si>
  <si>
    <t>Số lượng</t>
  </si>
  <si>
    <t>Giá trị</t>
  </si>
  <si>
    <t xml:space="preserve"> - Dự phòng giảm giá đầu tư ngắn hạn</t>
  </si>
  <si>
    <t xml:space="preserve">     Cộng:</t>
  </si>
  <si>
    <t xml:space="preserve">Nguyên gía </t>
  </si>
  <si>
    <t xml:space="preserve"> Số dư đầu năm</t>
  </si>
  <si>
    <t xml:space="preserve">  -Tăng trong kỳ</t>
  </si>
  <si>
    <t xml:space="preserve">  -Giảm trong kỳ</t>
  </si>
  <si>
    <t xml:space="preserve"> Số dư cuối kỳ:</t>
  </si>
  <si>
    <t xml:space="preserve">  -Khấu hao trong kỳ</t>
  </si>
  <si>
    <t xml:space="preserve">  Thanh lý, nhượng bán</t>
  </si>
  <si>
    <t xml:space="preserve">  Giảm khác</t>
  </si>
  <si>
    <t>Gía trị còn lại</t>
  </si>
  <si>
    <t>Phần mềm máy tính</t>
  </si>
  <si>
    <t xml:space="preserve"> - Đầu tư cổ phiếu:</t>
  </si>
  <si>
    <t>* CTy CP Sách-Thiết bị Bình Dương (30.000CP)</t>
  </si>
  <si>
    <t>* CTy CP Nước khoáng Vĩnh Hảo     (20.000CP)</t>
  </si>
  <si>
    <t xml:space="preserve"> - Cho vay dài hạn (CBNV)</t>
  </si>
  <si>
    <t xml:space="preserve"> - Vay CBNV trong Công ty </t>
  </si>
  <si>
    <t xml:space="preserve"> -Thuế TNDN </t>
  </si>
  <si>
    <t xml:space="preserve"> -Thuế GTGT</t>
  </si>
  <si>
    <t xml:space="preserve"> -Thuế Thu nhập cá nhân</t>
  </si>
  <si>
    <t xml:space="preserve">   -Kinh phí công đoàn</t>
  </si>
  <si>
    <t xml:space="preserve">   -Bảo hiểm Xã hội</t>
  </si>
  <si>
    <t xml:space="preserve">   -Cổ tức phải trả</t>
  </si>
  <si>
    <t>Số dư tại 01/01/2011:11.000.000.000</t>
  </si>
  <si>
    <t xml:space="preserve"> Tăng trong năm</t>
  </si>
  <si>
    <t>Số dư tại 31/12/2011:11.000.000.000</t>
  </si>
  <si>
    <t>Số dư tại 1/1/2012:  11.000.000.000</t>
  </si>
  <si>
    <t xml:space="preserve">    - Cổ phiếu ưu đãi</t>
  </si>
  <si>
    <r>
      <t>1.     </t>
    </r>
    <r>
      <rPr>
        <sz val="11"/>
        <rFont val="Arial"/>
        <family val="2"/>
      </rPr>
      <t>Bán buôn đồ dùng khác (sách giáo khoa).</t>
    </r>
  </si>
  <si>
    <r>
      <t>2.     </t>
    </r>
    <r>
      <rPr>
        <sz val="11"/>
        <rFont val="Arial"/>
        <family val="2"/>
      </rPr>
      <t>Bán buôn thiết bị khác (thiết bị giáo dục, văn phòng phẩm)</t>
    </r>
  </si>
  <si>
    <r>
      <t>3.     </t>
    </r>
    <r>
      <rPr>
        <sz val="11"/>
        <rFont val="Arial"/>
        <family val="2"/>
      </rPr>
      <t>Sản xuất thiết bị giáo dục, văn phòng phẩm.</t>
    </r>
  </si>
  <si>
    <r>
      <t>4.     </t>
    </r>
    <r>
      <rPr>
        <sz val="11"/>
        <rFont val="Arial"/>
        <family val="2"/>
      </rPr>
      <t>In ấn.</t>
    </r>
  </si>
  <si>
    <r>
      <t>5.     </t>
    </r>
    <r>
      <rPr>
        <sz val="11"/>
        <rFont val="Arial"/>
        <family val="2"/>
      </rPr>
      <t>Dịch vụ liên quan đến in (phát hành các loại ấn phẩm)</t>
    </r>
  </si>
  <si>
    <r>
      <t>6.     </t>
    </r>
    <r>
      <rPr>
        <sz val="11"/>
        <rFont val="Arial"/>
        <family val="2"/>
      </rPr>
      <t>Hoạt động dịch vụ tài chính khác (đầu tư vốn hoạt động tài chính: Chứng khoán, cổ phần)</t>
    </r>
  </si>
  <si>
    <r>
      <t>7.     </t>
    </r>
    <r>
      <rPr>
        <sz val="11"/>
        <rFont val="Arial"/>
        <family val="2"/>
      </rPr>
      <t>Mở siêu thị, cho thuê văn phòng</t>
    </r>
  </si>
  <si>
    <r>
      <t>8.     </t>
    </r>
    <r>
      <rPr>
        <sz val="11"/>
        <rFont val="Arial"/>
        <family val="2"/>
      </rPr>
      <t>Xây dựng nhà các loại</t>
    </r>
  </si>
  <si>
    <r>
      <t>9.     </t>
    </r>
    <r>
      <rPr>
        <sz val="11"/>
        <rFont val="Arial"/>
        <family val="2"/>
      </rPr>
      <t>Xây dựng công trình kỹ thuật dân dụng khác (công trình công nghiệp)</t>
    </r>
  </si>
  <si>
    <r>
      <t xml:space="preserve">10.   </t>
    </r>
    <r>
      <rPr>
        <sz val="11"/>
        <rFont val="Arial"/>
        <family val="2"/>
      </rPr>
      <t>Bán buôn vật liệu xây dựng</t>
    </r>
  </si>
  <si>
    <r>
      <t xml:space="preserve">11.   </t>
    </r>
    <r>
      <rPr>
        <sz val="11"/>
        <rFont val="Arial"/>
        <family val="2"/>
      </rPr>
      <t>Hoạt động tư vấn kỷ thuật có liên quan (tư vấn lập dự án đầu tư xây dựng)</t>
    </r>
  </si>
  <si>
    <r>
      <t>         </t>
    </r>
    <r>
      <rPr>
        <i/>
        <sz val="11"/>
        <rFont val="Arial"/>
        <family val="2"/>
      </rPr>
      <t xml:space="preserve">Thuế TNDN được giảm 30% bổ sung quỹ ĐTPT   </t>
    </r>
  </si>
  <si>
    <r>
      <t xml:space="preserve">         </t>
    </r>
    <r>
      <rPr>
        <i/>
        <sz val="11"/>
        <rFont val="Arial"/>
        <family val="2"/>
      </rPr>
      <t xml:space="preserve">Trích quỹ ĐTPT     </t>
    </r>
  </si>
  <si>
    <r>
      <t xml:space="preserve">         </t>
    </r>
    <r>
      <rPr>
        <i/>
        <sz val="11"/>
        <rFont val="Arial"/>
        <family val="2"/>
      </rPr>
      <t xml:space="preserve">Trích quỹ dự phòng tài chính   </t>
    </r>
  </si>
  <si>
    <r>
      <t>         </t>
    </r>
    <r>
      <rPr>
        <i/>
        <sz val="11"/>
        <rFont val="Arial"/>
        <family val="2"/>
      </rPr>
      <t>Trích quỹ khen thưởng G.đốc</t>
    </r>
  </si>
  <si>
    <r>
      <t>         </t>
    </r>
    <r>
      <rPr>
        <i/>
        <sz val="11"/>
        <rFont val="Arial"/>
        <family val="2"/>
      </rPr>
      <t>Trích quỹ khen thưởng Tổng GĐ</t>
    </r>
  </si>
  <si>
    <r>
      <t xml:space="preserve">         </t>
    </r>
    <r>
      <rPr>
        <i/>
        <sz val="11"/>
        <rFont val="Arial"/>
        <family val="2"/>
      </rPr>
      <t xml:space="preserve">Trích quỹ khen thưởng phúc lợi (trong đó CBNV 25%)  </t>
    </r>
  </si>
  <si>
    <r>
      <t xml:space="preserve">         </t>
    </r>
    <r>
      <rPr>
        <i/>
        <sz val="11"/>
        <rFont val="Arial"/>
        <family val="2"/>
      </rPr>
      <t xml:space="preserve">Chia cổ tức      </t>
    </r>
  </si>
  <si>
    <r>
      <t xml:space="preserve">  </t>
    </r>
    <r>
      <rPr>
        <b/>
        <sz val="11"/>
        <rFont val="Arial"/>
        <family val="2"/>
      </rPr>
      <t xml:space="preserve">Doanh thu thuần bán hàng và cung cấp dịch vụ     </t>
    </r>
  </si>
  <si>
    <r>
      <t xml:space="preserve">            </t>
    </r>
    <r>
      <rPr>
        <sz val="11"/>
        <rFont val="Arial"/>
        <family val="2"/>
      </rPr>
      <t xml:space="preserve">+ Giá vốn dịch vụ                                                                               </t>
    </r>
  </si>
  <si>
    <t>MS</t>
  </si>
  <si>
    <t>TM</t>
  </si>
  <si>
    <t>01</t>
  </si>
  <si>
    <t>02</t>
  </si>
  <si>
    <t>440</t>
  </si>
  <si>
    <t>270</t>
  </si>
  <si>
    <t/>
  </si>
  <si>
    <t>268</t>
  </si>
  <si>
    <t>262</t>
  </si>
  <si>
    <t>261</t>
  </si>
  <si>
    <t>260</t>
  </si>
  <si>
    <t>259</t>
  </si>
  <si>
    <t>258</t>
  </si>
  <si>
    <t>252</t>
  </si>
  <si>
    <t>251</t>
  </si>
  <si>
    <t>250</t>
  </si>
  <si>
    <t>242</t>
  </si>
  <si>
    <t>241</t>
  </si>
  <si>
    <t>240</t>
  </si>
  <si>
    <t>230</t>
  </si>
  <si>
    <t>433</t>
  </si>
  <si>
    <t>229</t>
  </si>
  <si>
    <t>432</t>
  </si>
  <si>
    <t>228</t>
  </si>
  <si>
    <t>430</t>
  </si>
  <si>
    <t>227</t>
  </si>
  <si>
    <t>422</t>
  </si>
  <si>
    <t>226</t>
  </si>
  <si>
    <t>421</t>
  </si>
  <si>
    <t>225</t>
  </si>
  <si>
    <t>420</t>
  </si>
  <si>
    <t>224</t>
  </si>
  <si>
    <t>419</t>
  </si>
  <si>
    <t>223</t>
  </si>
  <si>
    <t>418</t>
  </si>
  <si>
    <t>222</t>
  </si>
  <si>
    <t>417</t>
  </si>
  <si>
    <t>221</t>
  </si>
  <si>
    <t>416</t>
  </si>
  <si>
    <t>220</t>
  </si>
  <si>
    <t>415</t>
  </si>
  <si>
    <t>219</t>
  </si>
  <si>
    <t>414</t>
  </si>
  <si>
    <t>218</t>
  </si>
  <si>
    <t>413</t>
  </si>
  <si>
    <t>213</t>
  </si>
  <si>
    <t>412</t>
  </si>
  <si>
    <t>212</t>
  </si>
  <si>
    <t>411</t>
  </si>
  <si>
    <t>211</t>
  </si>
  <si>
    <t>410</t>
  </si>
  <si>
    <t>210</t>
  </si>
  <si>
    <t>400</t>
  </si>
  <si>
    <t>200</t>
  </si>
  <si>
    <t>339</t>
  </si>
  <si>
    <t>158</t>
  </si>
  <si>
    <t>338</t>
  </si>
  <si>
    <t>154</t>
  </si>
  <si>
    <t>337</t>
  </si>
  <si>
    <t>152</t>
  </si>
  <si>
    <t>336</t>
  </si>
  <si>
    <t>151</t>
  </si>
  <si>
    <t>335</t>
  </si>
  <si>
    <t>150</t>
  </si>
  <si>
    <t>334</t>
  </si>
  <si>
    <t>333</t>
  </si>
  <si>
    <t>149</t>
  </si>
  <si>
    <t>332</t>
  </si>
  <si>
    <t>141</t>
  </si>
  <si>
    <t>331</t>
  </si>
  <si>
    <t>140</t>
  </si>
  <si>
    <t>330</t>
  </si>
  <si>
    <t>139</t>
  </si>
  <si>
    <t>323</t>
  </si>
  <si>
    <t>135</t>
  </si>
  <si>
    <t>320</t>
  </si>
  <si>
    <t>134</t>
  </si>
  <si>
    <t>319</t>
  </si>
  <si>
    <t>133</t>
  </si>
  <si>
    <t>318</t>
  </si>
  <si>
    <t>132</t>
  </si>
  <si>
    <t>317</t>
  </si>
  <si>
    <t>131</t>
  </si>
  <si>
    <t>316</t>
  </si>
  <si>
    <t>130</t>
  </si>
  <si>
    <t>315</t>
  </si>
  <si>
    <t>129</t>
  </si>
  <si>
    <t>314</t>
  </si>
  <si>
    <t>121</t>
  </si>
  <si>
    <t>313</t>
  </si>
  <si>
    <t>120</t>
  </si>
  <si>
    <t>312</t>
  </si>
  <si>
    <t>112</t>
  </si>
  <si>
    <t>311</t>
  </si>
  <si>
    <t>111</t>
  </si>
  <si>
    <t>310</t>
  </si>
  <si>
    <t>110</t>
  </si>
  <si>
    <t>300</t>
  </si>
  <si>
    <t>100</t>
  </si>
  <si>
    <t>C«ng ty Cæ phÇn S¸ch-ThiÕt bÞ B×nh ThuËn</t>
  </si>
  <si>
    <t>70</t>
  </si>
  <si>
    <t xml:space="preserve">  TiÒn vµ t­¬ng ®­¬ng tiÒn cuèi kú (70=50+60+61)</t>
  </si>
  <si>
    <t>61</t>
  </si>
  <si>
    <t>60</t>
  </si>
  <si>
    <t xml:space="preserve">  TiÒn vµ t­¬ng ®­¬ng tiÒn ®Çu kú</t>
  </si>
  <si>
    <t>50</t>
  </si>
  <si>
    <t xml:space="preserve">  L­u chuyÓn tiÒn thuÇn trong kú (50=20+30+40)</t>
  </si>
  <si>
    <t>40</t>
  </si>
  <si>
    <t xml:space="preserve">  L­u chuyÓn tiÒn thuÇn tõ ho¹t ®éng tµi chÝnh</t>
  </si>
  <si>
    <t>36</t>
  </si>
  <si>
    <t xml:space="preserve">  6. Cæ tøc lîi nhuËn ®· tr¶ cho chñ së h÷u</t>
  </si>
  <si>
    <t>35</t>
  </si>
  <si>
    <t xml:space="preserve">  5. TiÒn chi tr¶ nî thuª tµi chÝnh</t>
  </si>
  <si>
    <t>34</t>
  </si>
  <si>
    <t xml:space="preserve">  4. TiÒn chi tr¶ nî gèc vay</t>
  </si>
  <si>
    <t>33</t>
  </si>
  <si>
    <t xml:space="preserve">  3. TiÒn vay ng¾n h¹n, dµi h¹n nhËn ®­îc</t>
  </si>
  <si>
    <t>32</t>
  </si>
  <si>
    <t>31</t>
  </si>
  <si>
    <t xml:space="preserve">  1. TiÒn thu tõ ph¸t hµnh cæ phiÕu. nhËn vèn gãp cña chñ së h÷u</t>
  </si>
  <si>
    <t>III. L­u chuyÓn tiÒn tõ hoat ®éng tµi chÝnh</t>
  </si>
  <si>
    <t>30</t>
  </si>
  <si>
    <t>27</t>
  </si>
  <si>
    <t xml:space="preserve">  7.  TiÒn thu l·i cho vay, cæ tøc vµ lîi nhuËn ®­îc chia</t>
  </si>
  <si>
    <t>26</t>
  </si>
  <si>
    <t xml:space="preserve">  6. TiÒn thu håi ®Çu t­ gãp vèn vµo ®¬n vÞ kh¸c</t>
  </si>
  <si>
    <t>25</t>
  </si>
  <si>
    <t xml:space="preserve">  5. TiÒn chi ®Çu t­ gãp vèn vµo ®¬n vÞ kh¸c</t>
  </si>
  <si>
    <t>24</t>
  </si>
  <si>
    <t xml:space="preserve">  4. TiÒn thu håi cho vay, b¸n l¹i c¸c c«ng cô nî cña ®¬n vÞ kh¸c</t>
  </si>
  <si>
    <t>23</t>
  </si>
  <si>
    <t xml:space="preserve">  3. TiÒn chi cho vay, mua c¸c c«ng cô nî cña c¸c ®¬n vÞ kh¸c</t>
  </si>
  <si>
    <t>22</t>
  </si>
  <si>
    <t xml:space="preserve">  2. TiÒn thu tõ thanh lý, nh­îng b¸n TSC§ vµ tµi s¶n dµi h¹n kh¸c</t>
  </si>
  <si>
    <t>21</t>
  </si>
  <si>
    <t xml:space="preserve">  1. TiÒn chi ®Ó mua s¾m, x©y dùng TSC§ vµ c¸c tµi s¶n dµi h¹n kh¸c</t>
  </si>
  <si>
    <t>II. L­u chuyÓn tiÒn tõ ho¹t ®éng ®Çu t­</t>
  </si>
  <si>
    <t>20</t>
  </si>
  <si>
    <t xml:space="preserve">      L­u chuyÓn tiÒn thuÇn tõ ho¹t ®éng kinh doanh</t>
  </si>
  <si>
    <t>07</t>
  </si>
  <si>
    <t xml:space="preserve">  7. TiÒn chi kh¸c tõ ho¹t ®éng kinh doanh</t>
  </si>
  <si>
    <t>06</t>
  </si>
  <si>
    <t xml:space="preserve">  6. TiÒn thu kh¸c tõ ho¹t ®éng kinh doanh</t>
  </si>
  <si>
    <t>05</t>
  </si>
  <si>
    <t xml:space="preserve">  5. TiÒn chi nép thuÕ thu nhËp doanh nghiÖp</t>
  </si>
  <si>
    <t>04</t>
  </si>
  <si>
    <t xml:space="preserve">  4. TiÒn chi tr¶ l·i vay</t>
  </si>
  <si>
    <t>03</t>
  </si>
  <si>
    <t xml:space="preserve">  3. TiÒn chi tr¶ cho ng­êi lao ®éng</t>
  </si>
  <si>
    <t xml:space="preserve">  2. TiÒn chi tr¶ cho ng­êi cung cÊp hµng hãa vµ dÞch vu</t>
  </si>
  <si>
    <t xml:space="preserve">  1. TiÒn thu tõ b¸n hµng,CCDC vµ doanh thu kh¸c</t>
  </si>
  <si>
    <t>I . L­u chuyÓn tiÒn tõ ho¹t ®éng kinh doanh</t>
  </si>
  <si>
    <t>ChØ tiªu</t>
  </si>
  <si>
    <t>(Ph­¬ng ph¸p trùc tiÕp)</t>
  </si>
  <si>
    <t>L­u chuyÓn tiÒn tÖ</t>
  </si>
  <si>
    <t>I. Đặc điểm hoạt động</t>
  </si>
  <si>
    <t xml:space="preserve">    Hình thức sở hữu vốn:</t>
  </si>
  <si>
    <t xml:space="preserve">        CTy Cổ phần vốn góp, trong đó Nhà Xuất bản Giáo dục Việt Nam (DNNN) nắm giữ 40 % vốn điều lệ.</t>
  </si>
  <si>
    <t>1- Hình thức sở hữu vốn : Cty Cổ phần,cổ đông góp vốn 100%</t>
  </si>
  <si>
    <t xml:space="preserve">    Ngành nghề kinh doanh chính:</t>
  </si>
  <si>
    <t>II. Niên độ kế toán, đơn vị tiền tệ sử dụng trong kế toán</t>
  </si>
  <si>
    <t>Niên độ kế toán bắt đầu từ ngày 01 tháng 01 và kết thúc vào ngày 31 tháng 12 hàng năm.</t>
  </si>
  <si>
    <t>Báo cáo tài chính và các nghiệp vụ kế toán được lập và ghi sổ bằng Đồng Việt Nam (VND).</t>
  </si>
  <si>
    <t>III.Chuẩn mực và chế độ kế toán áp dụng</t>
  </si>
  <si>
    <t>thông tư 244/2009/TT-BTC và Hệ thống Chuẩn mực Kế toán Việt Nam do Bộ Tài chính ban hành.</t>
  </si>
  <si>
    <t>Hình thức kế toán: Nhật ký chung.</t>
  </si>
  <si>
    <t>IV.Tóm tắt các chính sách kế toán chủ yếu</t>
  </si>
  <si>
    <t>4.1  Tiền và các khoản tương đương tiền</t>
  </si>
  <si>
    <t>Tiền bao gồm: Tiền mặt, tiền gửi ngân hàng và tiền đang chuyển.</t>
  </si>
  <si>
    <t>4.2   Các nghiệp vụ bằng ngoại tệ</t>
  </si>
  <si>
    <t>4.3  Các khoản phải thu</t>
  </si>
  <si>
    <t>4.4  Hàng tồn kho</t>
  </si>
  <si>
    <t xml:space="preserve"> Hàng tồn kho được ghi nhận theo giá thấp hơn giữa giá gốc và giá trị thuần có thể thực hiện được. </t>
  </si>
  <si>
    <t>4.5  Các khoản đầu tư tài chính</t>
  </si>
  <si>
    <t xml:space="preserve"> Các khoản đầu tư vào công ty con, công ty liên kết, công ty liên doanh và các khoản đầu tư tài chính khác</t>
  </si>
  <si>
    <t xml:space="preserve"> được ghi nhận theo giá gốc. </t>
  </si>
  <si>
    <t xml:space="preserve"> Dự phòng được lập cho các khoản giảm giá đầu tư nếu phát sinh tại ngày kết thúc niên độ kế toán. </t>
  </si>
  <si>
    <t>Trích lập dự phòng thực hiện theo hướng dẫn tại Thông tư số 228/2009/TT-BTC ngày 7/12/2009 của BTC.</t>
  </si>
  <si>
    <t>4.6  Tài sản cố định hữu hình</t>
  </si>
  <si>
    <t xml:space="preserve">       Nguyên giá</t>
  </si>
  <si>
    <t>Tài sản cố định hữu hình được phản ánh theo nguyên giá trừ đi khấu hao luỹ kế.</t>
  </si>
  <si>
    <t xml:space="preserve">      Khấu hao</t>
  </si>
  <si>
    <t xml:space="preserve">Khấu hao được tính theo phương pháp đường thẳng dựa trên thời gian hữu dụng ước tính của tài sản. </t>
  </si>
  <si>
    <t xml:space="preserve">Loại tài sản </t>
  </si>
  <si>
    <t>Thời gian khấu hao (năm)</t>
  </si>
  <si>
    <t>Nhà cửa, vật kiến trúc</t>
  </si>
  <si>
    <t>Phương tiện vận tải</t>
  </si>
  <si>
    <t>Dụng cụ quản lý</t>
  </si>
  <si>
    <t>5 – 7</t>
  </si>
  <si>
    <t>4.7  Chi phí trả trước dài hạn</t>
  </si>
  <si>
    <t>4.8  Các khoản phải trả và chi phí trích trước</t>
  </si>
  <si>
    <t>4.9  Quỹ dự phòng trợ cấp mất việc làm</t>
  </si>
  <si>
    <t>4.10 Chi phí vay</t>
  </si>
  <si>
    <t>Tất cả các chi phí đi vay khác được ghi nhận vào chi phí tài chính trong kỳ khi phát sinh.</t>
  </si>
  <si>
    <t>4.11 Quỹ tiền lương</t>
  </si>
  <si>
    <t>4.12 Ghi nhận doanh thu</t>
  </si>
  <si>
    <t xml:space="preserve">    - Doanh thu bán hàng được ghi nhận khi những rủi ro đáng kể và quyền sở hữu về sản phẩm đã được </t>
  </si>
  <si>
    <t xml:space="preserve">chuyển giao cho người mua và không còn khả năng đáng kể nào làm thay đổi quyết định của </t>
  </si>
  <si>
    <t>hai bên về giá bán hoặc khả năng trả lại hàng.</t>
  </si>
  <si>
    <t xml:space="preserve">    - Tiền lãi được ghi nhận trên cơ sở thời gian và lãi suất thực tế.</t>
  </si>
  <si>
    <t>4.13 Thuế thu nhập doanh nghiệp</t>
  </si>
  <si>
    <t xml:space="preserve"> - Chi phí thuế thu nhập doanh nghiệp trong kỳ bao gồm thuế thu nhập hiện hành và thuế thu nhập hoãn lại</t>
  </si>
  <si>
    <t>4.14 Thuế suất và các lệ phí nộp Ngân sách mà Công ty đang áp dụng</t>
  </si>
  <si>
    <t xml:space="preserve"> - Thuế Giá trị gia tăng: Đối với Sách giáo khoa, Sách tham khảo thuộc đối tượng không chịu thuế; </t>
  </si>
  <si>
    <t xml:space="preserve"> - Thuế Thu nhập doanh nghiệp: Áp dụng mức thuế suất thuế thu nhập doanh nghiệp là 25%.</t>
  </si>
  <si>
    <t xml:space="preserve"> - Các loại Thuế khác và Lệ phí nộp theo quy định hiện hành.</t>
  </si>
  <si>
    <t>4.15 Các bên liên quan</t>
  </si>
  <si>
    <t xml:space="preserve">V. Thông tin bổ sung cho các khoản mục trình bày trong Bảng cân đối kế toán  </t>
  </si>
  <si>
    <t xml:space="preserve">V.Thông tin bổ sung cho các khoản mục trình bày trong Bảng cân đối kế toán  </t>
  </si>
  <si>
    <t>1. Tiền</t>
  </si>
  <si>
    <t>Coäng</t>
  </si>
  <si>
    <t>2. Các khoản đầu tư tài chính ngắn hạn</t>
  </si>
  <si>
    <t>-</t>
  </si>
  <si>
    <t xml:space="preserve"> - Lí do thay ñoái vôùi töøng khoaûn ñaàu tö/</t>
  </si>
  <si>
    <t>   loaïi coå phieáu, traùi phieáu:</t>
  </si>
  <si>
    <t xml:space="preserve"> +Veà soá löôïng</t>
  </si>
  <si>
    <t xml:space="preserve"> + Veà giaù trò</t>
  </si>
  <si>
    <t>3. Các khoản phải thu ngắn hạn khác</t>
  </si>
  <si>
    <t>Coäng:</t>
  </si>
  <si>
    <t>4. Hàng tồn kho</t>
  </si>
  <si>
    <t xml:space="preserve">     Coäng:</t>
  </si>
  <si>
    <t>5. Tài sản ngắn hạn khác</t>
  </si>
  <si>
    <t>Tạm ứng</t>
  </si>
  <si>
    <t>THUYẾT MINH BÁO CÁO TÀI CHÍNH</t>
  </si>
  <si>
    <t xml:space="preserve">* CTy CP Học liệu Hà Nội                  (11.554CP)          </t>
  </si>
  <si>
    <t>NĂM  2012</t>
  </si>
  <si>
    <t>Quỹ lương năm 2012 do Hội đồng quản trị duyệt theo đơn giá tiền lương là 920đ/1.000đ LN trước thuế.</t>
  </si>
  <si>
    <t xml:space="preserve">  Những giao dịch trọng yếu của Công ty với các bên liên quan trong kỳ gồm:   (Đến 31/12/2012)</t>
  </si>
  <si>
    <t>Phan Thiết, ngày 03  tháng 01 năm 2013</t>
  </si>
  <si>
    <t xml:space="preserve"> Số cuối kỳ: (31/12/2012)</t>
  </si>
  <si>
    <t xml:space="preserve"> - Nguyên giá tài sản cố định đã khấu hao hết nhưng vẫn còn sử dụng tại 31/12/2012 là: </t>
  </si>
  <si>
    <t>Số dư tại 31/12/2012:11.000.000.000</t>
  </si>
  <si>
    <t>18. Chi phí thuế thu nhập doanh nghiệp và lợi nhuận sau thuế trong kỳ :   (31/12/2012)</t>
  </si>
  <si>
    <t xml:space="preserve"> -Phải thu người lao động</t>
  </si>
  <si>
    <t xml:space="preserve"> -Phải thu về cổ tức và lợi nhuận được chia</t>
  </si>
  <si>
    <t xml:space="preserve"> Quý  4  năm 2012 </t>
  </si>
  <si>
    <t>QUÝ  4/2011 
NĂM TRƯỚC</t>
  </si>
  <si>
    <t>QUÝ  4/2012 
NĂM NAY</t>
  </si>
  <si>
    <t>Phan Thiết, ngày  3    tháng 1 năm 2013</t>
  </si>
  <si>
    <t>Phan Thiết, ngày 3 tháng 1 năm 2013</t>
  </si>
  <si>
    <t>ĐẾN CUỐI THÁNG 12 NĂM 2012</t>
  </si>
  <si>
    <t>Quý  4  n¨m 2012</t>
  </si>
  <si>
    <t>Phan Thiết, ngày  3 tháng 1 năm 2013</t>
  </si>
  <si>
    <t>* Lợi nhuận sau thuế chênh lệch &gt; 10%:</t>
  </si>
  <si>
    <t>* Anh nhập sai thuế TNDN của Quý 4 rồi.  Để anh gởi lại bản cứng cho em nhé.</t>
  </si>
  <si>
    <t>* Bản này là đúng.</t>
  </si>
  <si>
    <t xml:space="preserve"> - Do thuế thu nhập Doanh nghiệp năm 2012 nhà nước giảm 30% (146.509.036 đồng),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</si>
</sst>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 ###\ ###\ ###\ ###"/>
    <numFmt numFmtId="166" formatCode="_(* #,##0_);_(* \(#,##0\);_(* &quot;-&quot;??_);_(@_)"/>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dd/mm/yyyy"/>
  </numFmts>
  <fonts count="61">
    <font>
      <sz val="12"/>
      <name val="VNI-Helve"/>
      <family val="0"/>
    </font>
    <font>
      <sz val="12"/>
      <color indexed="8"/>
      <name val="VNI-Helve-Condense"/>
      <family val="0"/>
    </font>
    <font>
      <sz val="12"/>
      <name val=".VnTimeH"/>
      <family val="2"/>
    </font>
    <font>
      <sz val="12"/>
      <name val=".VnTime"/>
      <family val="2"/>
    </font>
    <font>
      <b/>
      <sz val="12"/>
      <name val=".VnTime"/>
      <family val="2"/>
    </font>
    <font>
      <b/>
      <sz val="13"/>
      <name val=".VnTime"/>
      <family val="2"/>
    </font>
    <font>
      <sz val="13"/>
      <name val=".VnTime"/>
      <family val="2"/>
    </font>
    <font>
      <sz val="10"/>
      <name val="VNI-Helve"/>
      <family val="0"/>
    </font>
    <font>
      <b/>
      <sz val="13"/>
      <name val="Times New Roman"/>
      <family val="1"/>
    </font>
    <font>
      <b/>
      <i/>
      <sz val="12"/>
      <name val="Times New Roman"/>
      <family val="1"/>
    </font>
    <font>
      <b/>
      <sz val="11"/>
      <name val="Arial"/>
      <family val="2"/>
    </font>
    <font>
      <sz val="12"/>
      <name val="Times New Roman"/>
      <family val="1"/>
    </font>
    <font>
      <sz val="11"/>
      <name val="Arial"/>
      <family val="2"/>
    </font>
    <font>
      <b/>
      <sz val="8"/>
      <name val="Tahoma"/>
      <family val="0"/>
    </font>
    <font>
      <sz val="8"/>
      <name val="Tahoma"/>
      <family val="0"/>
    </font>
    <font>
      <sz val="13"/>
      <name val="VNI-Helve"/>
      <family val="0"/>
    </font>
    <font>
      <b/>
      <sz val="16"/>
      <name val=".VnTimeH"/>
      <family val="2"/>
    </font>
    <font>
      <b/>
      <sz val="14"/>
      <name val=".VnTime"/>
      <family val="2"/>
    </font>
    <font>
      <sz val="14"/>
      <name val=".VnTime"/>
      <family val="2"/>
    </font>
    <font>
      <b/>
      <sz val="16"/>
      <name val="Arial"/>
      <family val="0"/>
    </font>
    <font>
      <b/>
      <sz val="10"/>
      <name val="Arial"/>
      <family val="2"/>
    </font>
    <font>
      <sz val="12"/>
      <color indexed="8"/>
      <name val="Arial"/>
      <family val="2"/>
    </font>
    <font>
      <b/>
      <sz val="12"/>
      <color indexed="8"/>
      <name val="Arial"/>
      <family val="2"/>
    </font>
    <font>
      <b/>
      <sz val="16"/>
      <color indexed="8"/>
      <name val="Arial"/>
      <family val="2"/>
    </font>
    <font>
      <sz val="13"/>
      <color indexed="8"/>
      <name val="Arial"/>
      <family val="2"/>
    </font>
    <font>
      <i/>
      <sz val="13"/>
      <color indexed="8"/>
      <name val="Arial"/>
      <family val="2"/>
    </font>
    <font>
      <i/>
      <sz val="12"/>
      <color indexed="8"/>
      <name val="Arial"/>
      <family val="2"/>
    </font>
    <font>
      <b/>
      <sz val="13"/>
      <color indexed="8"/>
      <name val="Arial"/>
      <family val="2"/>
    </font>
    <font>
      <sz val="13"/>
      <name val="Arial"/>
      <family val="2"/>
    </font>
    <font>
      <sz val="12"/>
      <name val="Arial"/>
      <family val="2"/>
    </font>
    <font>
      <b/>
      <i/>
      <sz val="16"/>
      <name val="Arial"/>
      <family val="2"/>
    </font>
    <font>
      <b/>
      <sz val="13"/>
      <name val="Arial"/>
      <family val="2"/>
    </font>
    <font>
      <b/>
      <i/>
      <sz val="13"/>
      <name val="Arial"/>
      <family val="2"/>
    </font>
    <font>
      <b/>
      <i/>
      <sz val="12"/>
      <name val="Arial"/>
      <family val="2"/>
    </font>
    <font>
      <b/>
      <i/>
      <sz val="11"/>
      <name val="Arial"/>
      <family val="2"/>
    </font>
    <font>
      <b/>
      <sz val="12"/>
      <name val="Arial"/>
      <family val="2"/>
    </font>
    <font>
      <b/>
      <sz val="11"/>
      <color indexed="10"/>
      <name val="Arial"/>
      <family val="2"/>
    </font>
    <font>
      <b/>
      <sz val="10"/>
      <color indexed="10"/>
      <name val="Arial"/>
      <family val="2"/>
    </font>
    <font>
      <sz val="10"/>
      <name val="Arial"/>
      <family val="2"/>
    </font>
    <font>
      <b/>
      <u val="single"/>
      <sz val="11"/>
      <name val="Arial"/>
      <family val="2"/>
    </font>
    <font>
      <i/>
      <sz val="11"/>
      <name val="Arial"/>
      <family val="2"/>
    </font>
    <font>
      <i/>
      <sz val="10"/>
      <name val="Arial"/>
      <family val="2"/>
    </font>
    <font>
      <sz val="10"/>
      <color indexed="10"/>
      <name val="Arial"/>
      <family val="2"/>
    </font>
    <font>
      <sz val="11"/>
      <color indexed="10"/>
      <name val="Arial"/>
      <family val="2"/>
    </font>
    <font>
      <sz val="11"/>
      <color indexed="8"/>
      <name val="Arial"/>
      <family val="2"/>
    </font>
    <font>
      <i/>
      <sz val="11"/>
      <color indexed="8"/>
      <name val="Arial"/>
      <family val="2"/>
    </font>
    <font>
      <b/>
      <sz val="14"/>
      <name val="Arial"/>
      <family val="2"/>
    </font>
    <font>
      <sz val="11"/>
      <color indexed="10"/>
      <name val="VNI-Helve-Condense"/>
      <family val="0"/>
    </font>
    <font>
      <sz val="10"/>
      <color indexed="10"/>
      <name val="VNI-Helve"/>
      <family val="0"/>
    </font>
    <font>
      <sz val="10"/>
      <name val="VNI-Helve-Condense"/>
      <family val="0"/>
    </font>
    <font>
      <sz val="11"/>
      <name val="VNI-Helve-Condense"/>
      <family val="0"/>
    </font>
    <font>
      <sz val="11"/>
      <name val="VNI-Helve"/>
      <family val="0"/>
    </font>
    <font>
      <b/>
      <sz val="10"/>
      <name val="VNI-Helve"/>
      <family val="0"/>
    </font>
    <font>
      <sz val="12"/>
      <color indexed="10"/>
      <name val="Arial"/>
      <family val="2"/>
    </font>
    <font>
      <i/>
      <sz val="12"/>
      <color indexed="10"/>
      <name val="Arial"/>
      <family val="2"/>
    </font>
    <font>
      <b/>
      <sz val="14"/>
      <color indexed="10"/>
      <name val=".VnTime"/>
      <family val="2"/>
    </font>
    <font>
      <b/>
      <i/>
      <u val="singleAccounting"/>
      <sz val="12"/>
      <color indexed="8"/>
      <name val="Arial"/>
      <family val="2"/>
    </font>
    <font>
      <sz val="14"/>
      <color indexed="8"/>
      <name val="Arial"/>
      <family val="2"/>
    </font>
    <font>
      <u val="single"/>
      <sz val="12"/>
      <color indexed="12"/>
      <name val="VNI-Helve"/>
      <family val="0"/>
    </font>
    <font>
      <u val="single"/>
      <sz val="12"/>
      <color indexed="36"/>
      <name val="VNI-Helve"/>
      <family val="0"/>
    </font>
    <font>
      <b/>
      <sz val="8"/>
      <name val="VNI-Helve"/>
      <family val="2"/>
    </font>
  </fonts>
  <fills count="4">
    <fill>
      <patternFill/>
    </fill>
    <fill>
      <patternFill patternType="gray125"/>
    </fill>
    <fill>
      <patternFill patternType="solid">
        <fgColor indexed="9"/>
        <bgColor indexed="64"/>
      </patternFill>
    </fill>
    <fill>
      <patternFill patternType="solid">
        <fgColor indexed="15"/>
        <bgColor indexed="64"/>
      </patternFill>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14" fontId="10" fillId="0" borderId="1" xfId="0" applyNumberFormat="1" applyFont="1" applyFill="1" applyBorder="1" applyAlignment="1">
      <alignment horizontal="center"/>
    </xf>
    <xf numFmtId="14" fontId="20" fillId="0" borderId="1" xfId="16" applyNumberFormat="1" applyFont="1" applyFill="1" applyBorder="1" applyAlignment="1">
      <alignment horizontal="center"/>
    </xf>
    <xf numFmtId="14" fontId="10" fillId="0" borderId="1" xfId="16" applyNumberFormat="1" applyFont="1" applyFill="1" applyBorder="1" applyAlignment="1">
      <alignment horizontal="center"/>
    </xf>
    <xf numFmtId="14" fontId="10" fillId="0" borderId="2" xfId="16" applyNumberFormat="1" applyFont="1" applyFill="1" applyBorder="1" applyAlignment="1">
      <alignment horizontal="center"/>
    </xf>
    <xf numFmtId="14" fontId="20" fillId="0" borderId="2" xfId="16" applyNumberFormat="1" applyFont="1" applyFill="1" applyBorder="1" applyAlignment="1">
      <alignment horizontal="center"/>
    </xf>
    <xf numFmtId="0" fontId="12" fillId="0" borderId="0" xfId="0" applyFont="1" applyFill="1" applyAlignment="1">
      <alignment horizontal="left"/>
    </xf>
    <xf numFmtId="14" fontId="10" fillId="0" borderId="1" xfId="0" applyNumberFormat="1" applyFont="1" applyBorder="1" applyAlignment="1">
      <alignment horizontal="center"/>
    </xf>
    <xf numFmtId="0" fontId="29" fillId="0" borderId="0" xfId="0" applyFont="1" applyFill="1" applyAlignment="1">
      <alignment/>
    </xf>
    <xf numFmtId="0" fontId="10" fillId="0" borderId="0" xfId="0" applyFont="1" applyFill="1" applyAlignment="1">
      <alignment horizontal="left"/>
    </xf>
    <xf numFmtId="0" fontId="12" fillId="0" borderId="0" xfId="0" applyFont="1" applyFill="1" applyAlignment="1">
      <alignment/>
    </xf>
    <xf numFmtId="41" fontId="12" fillId="0" borderId="0" xfId="16" applyFont="1" applyFill="1" applyAlignment="1">
      <alignment/>
    </xf>
    <xf numFmtId="166" fontId="12" fillId="0" borderId="0" xfId="15" applyNumberFormat="1" applyFont="1" applyFill="1" applyAlignment="1">
      <alignment/>
    </xf>
    <xf numFmtId="0" fontId="31" fillId="0" borderId="0" xfId="0" applyFont="1" applyFill="1" applyAlignment="1">
      <alignment horizontal="left"/>
    </xf>
    <xf numFmtId="0" fontId="32" fillId="0" borderId="0" xfId="0" applyFont="1" applyFill="1" applyAlignment="1">
      <alignment horizontal="left"/>
    </xf>
    <xf numFmtId="0" fontId="33" fillId="0" borderId="0" xfId="0" applyFont="1" applyFill="1" applyAlignment="1">
      <alignment horizontal="left"/>
    </xf>
    <xf numFmtId="0" fontId="34" fillId="0" borderId="0" xfId="0" applyFont="1" applyFill="1" applyAlignment="1">
      <alignment horizontal="left"/>
    </xf>
    <xf numFmtId="0" fontId="12" fillId="0" borderId="1" xfId="0" applyFont="1" applyFill="1" applyBorder="1" applyAlignment="1">
      <alignment horizontal="left" wrapText="1"/>
    </xf>
    <xf numFmtId="41" fontId="12" fillId="0" borderId="0" xfId="16" applyFont="1" applyFill="1" applyAlignment="1">
      <alignment/>
    </xf>
    <xf numFmtId="0" fontId="12" fillId="0" borderId="0" xfId="0" applyFont="1" applyFill="1" applyAlignment="1">
      <alignment/>
    </xf>
    <xf numFmtId="0" fontId="35" fillId="0" borderId="1" xfId="0" applyFont="1" applyFill="1" applyBorder="1" applyAlignment="1">
      <alignment horizontal="left" vertical="center"/>
    </xf>
    <xf numFmtId="0" fontId="12" fillId="0" borderId="1" xfId="0" applyFont="1" applyFill="1" applyBorder="1" applyAlignment="1">
      <alignment/>
    </xf>
    <xf numFmtId="41" fontId="12" fillId="0" borderId="0" xfId="16" applyFont="1" applyFill="1" applyBorder="1" applyAlignment="1">
      <alignment/>
    </xf>
    <xf numFmtId="0" fontId="12" fillId="0" borderId="0" xfId="0" applyFont="1" applyFill="1" applyBorder="1" applyAlignment="1">
      <alignment/>
    </xf>
    <xf numFmtId="41" fontId="12" fillId="0" borderId="1" xfId="16" applyFont="1" applyFill="1" applyBorder="1" applyAlignment="1">
      <alignment/>
    </xf>
    <xf numFmtId="41" fontId="12" fillId="0" borderId="1" xfId="16" applyFont="1" applyFill="1" applyBorder="1" applyAlignment="1">
      <alignment/>
    </xf>
    <xf numFmtId="0" fontId="10" fillId="0" borderId="2" xfId="0" applyFont="1" applyFill="1" applyBorder="1" applyAlignment="1">
      <alignment horizontal="center"/>
    </xf>
    <xf numFmtId="0" fontId="10" fillId="0" borderId="2" xfId="0" applyFont="1" applyFill="1" applyBorder="1" applyAlignment="1">
      <alignment/>
    </xf>
    <xf numFmtId="0" fontId="10" fillId="0" borderId="1" xfId="0" applyFont="1" applyFill="1" applyBorder="1" applyAlignment="1">
      <alignment/>
    </xf>
    <xf numFmtId="41" fontId="36" fillId="0" borderId="2" xfId="16" applyFont="1" applyFill="1" applyBorder="1" applyAlignment="1">
      <alignment/>
    </xf>
    <xf numFmtId="41" fontId="10" fillId="0" borderId="2" xfId="16" applyFont="1" applyFill="1" applyBorder="1" applyAlignment="1">
      <alignment/>
    </xf>
    <xf numFmtId="41" fontId="10" fillId="0" borderId="0" xfId="16"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12" fillId="0" borderId="2" xfId="0" applyFont="1" applyFill="1" applyBorder="1" applyAlignment="1">
      <alignment/>
    </xf>
    <xf numFmtId="0" fontId="12" fillId="0" borderId="0" xfId="0" applyFont="1" applyFill="1" applyAlignment="1">
      <alignment horizontal="center"/>
    </xf>
    <xf numFmtId="0" fontId="12" fillId="0" borderId="0" xfId="0" applyFont="1" applyFill="1" applyBorder="1" applyAlignment="1">
      <alignment horizontal="left"/>
    </xf>
    <xf numFmtId="41" fontId="12" fillId="0" borderId="0" xfId="16" applyFont="1" applyFill="1" applyBorder="1" applyAlignment="1">
      <alignment/>
    </xf>
    <xf numFmtId="0" fontId="10" fillId="0" borderId="1" xfId="0" applyFont="1" applyFill="1" applyBorder="1" applyAlignment="1">
      <alignment horizontal="center"/>
    </xf>
    <xf numFmtId="41" fontId="37" fillId="0" borderId="1" xfId="16" applyFont="1" applyFill="1" applyBorder="1" applyAlignment="1">
      <alignment/>
    </xf>
    <xf numFmtId="41" fontId="20" fillId="0" borderId="1" xfId="16" applyFont="1" applyFill="1" applyBorder="1" applyAlignment="1">
      <alignment/>
    </xf>
    <xf numFmtId="41" fontId="29" fillId="0" borderId="0" xfId="16" applyFont="1" applyFill="1" applyAlignment="1">
      <alignment/>
    </xf>
    <xf numFmtId="41" fontId="12" fillId="0" borderId="1" xfId="0" applyNumberFormat="1" applyFont="1" applyFill="1" applyBorder="1" applyAlignment="1">
      <alignment/>
    </xf>
    <xf numFmtId="41" fontId="10" fillId="0" borderId="1" xfId="16" applyFont="1" applyFill="1" applyBorder="1" applyAlignment="1">
      <alignment/>
    </xf>
    <xf numFmtId="41" fontId="10" fillId="0" borderId="1" xfId="0" applyNumberFormat="1" applyFont="1" applyFill="1" applyBorder="1" applyAlignment="1">
      <alignment/>
    </xf>
    <xf numFmtId="0" fontId="35" fillId="0" borderId="1" xfId="0" applyFont="1" applyFill="1" applyBorder="1" applyAlignment="1">
      <alignment horizontal="left" wrapText="1"/>
    </xf>
    <xf numFmtId="166" fontId="12" fillId="0" borderId="0" xfId="15" applyNumberFormat="1" applyFont="1" applyFill="1" applyBorder="1" applyAlignment="1">
      <alignment/>
    </xf>
    <xf numFmtId="166" fontId="12" fillId="0" borderId="1" xfId="15" applyNumberFormat="1" applyFont="1" applyFill="1" applyBorder="1" applyAlignment="1">
      <alignment/>
    </xf>
    <xf numFmtId="166" fontId="36" fillId="0" borderId="1" xfId="15" applyNumberFormat="1" applyFont="1" applyFill="1" applyBorder="1" applyAlignment="1">
      <alignment/>
    </xf>
    <xf numFmtId="0" fontId="35" fillId="0" borderId="2" xfId="0" applyFont="1" applyFill="1" applyBorder="1" applyAlignment="1">
      <alignment horizontal="justify"/>
    </xf>
    <xf numFmtId="0" fontId="12" fillId="0" borderId="0" xfId="0" applyFont="1" applyFill="1" applyAlignment="1">
      <alignment horizontal="justify"/>
    </xf>
    <xf numFmtId="41" fontId="38" fillId="0" borderId="0" xfId="16" applyFont="1" applyFill="1" applyAlignment="1">
      <alignment/>
    </xf>
    <xf numFmtId="0" fontId="12" fillId="2" borderId="0" xfId="0" applyFont="1" applyFill="1" applyAlignment="1">
      <alignment horizontal="justify"/>
    </xf>
    <xf numFmtId="0" fontId="12" fillId="2" borderId="0" xfId="0" applyFont="1" applyFill="1" applyAlignment="1">
      <alignment/>
    </xf>
    <xf numFmtId="41" fontId="38" fillId="2" borderId="0" xfId="16" applyFont="1" applyFill="1" applyAlignment="1">
      <alignment/>
    </xf>
    <xf numFmtId="41" fontId="12" fillId="2" borderId="0" xfId="16" applyFont="1" applyFill="1" applyAlignment="1">
      <alignment/>
    </xf>
    <xf numFmtId="0" fontId="12" fillId="2" borderId="1" xfId="0" applyFont="1" applyFill="1" applyBorder="1" applyAlignment="1">
      <alignment horizontal="justify"/>
    </xf>
    <xf numFmtId="0" fontId="12" fillId="2" borderId="1" xfId="0" applyFont="1" applyFill="1" applyBorder="1" applyAlignment="1">
      <alignment/>
    </xf>
    <xf numFmtId="41" fontId="38" fillId="2" borderId="1" xfId="16" applyFont="1" applyFill="1" applyBorder="1" applyAlignment="1">
      <alignment/>
    </xf>
    <xf numFmtId="41" fontId="38" fillId="0" borderId="1" xfId="16" applyFont="1" applyFill="1" applyBorder="1" applyAlignment="1">
      <alignment/>
    </xf>
    <xf numFmtId="0" fontId="10" fillId="2" borderId="1" xfId="0" applyFont="1" applyFill="1" applyBorder="1" applyAlignment="1">
      <alignment horizontal="center"/>
    </xf>
    <xf numFmtId="0" fontId="10" fillId="2" borderId="1" xfId="0" applyFont="1" applyFill="1" applyBorder="1" applyAlignment="1">
      <alignment/>
    </xf>
    <xf numFmtId="166" fontId="37" fillId="2" borderId="1" xfId="15" applyNumberFormat="1" applyFont="1" applyFill="1" applyBorder="1" applyAlignment="1">
      <alignment/>
    </xf>
    <xf numFmtId="41" fontId="20" fillId="2" borderId="1" xfId="16" applyFont="1" applyFill="1" applyBorder="1" applyAlignment="1">
      <alignment/>
    </xf>
    <xf numFmtId="41" fontId="10" fillId="2" borderId="0" xfId="16" applyFont="1" applyFill="1" applyBorder="1" applyAlignment="1">
      <alignment/>
    </xf>
    <xf numFmtId="0" fontId="10" fillId="2" borderId="0" xfId="0" applyFont="1" applyFill="1" applyBorder="1" applyAlignment="1">
      <alignment/>
    </xf>
    <xf numFmtId="0" fontId="10" fillId="2" borderId="0" xfId="0" applyFont="1" applyFill="1" applyAlignment="1">
      <alignment/>
    </xf>
    <xf numFmtId="0" fontId="10" fillId="2" borderId="0" xfId="0" applyFont="1" applyFill="1" applyBorder="1" applyAlignment="1">
      <alignment horizontal="center"/>
    </xf>
    <xf numFmtId="166" fontId="20" fillId="2" borderId="0" xfId="15" applyNumberFormat="1" applyFont="1" applyFill="1" applyBorder="1" applyAlignment="1">
      <alignment/>
    </xf>
    <xf numFmtId="41" fontId="20" fillId="2" borderId="0" xfId="16" applyFont="1" applyFill="1" applyBorder="1" applyAlignment="1">
      <alignment/>
    </xf>
    <xf numFmtId="41" fontId="20" fillId="0" borderId="0" xfId="16" applyFont="1" applyFill="1" applyBorder="1" applyAlignment="1">
      <alignment/>
    </xf>
    <xf numFmtId="0" fontId="35" fillId="0" borderId="0" xfId="0" applyFont="1" applyFill="1" applyAlignment="1">
      <alignment horizontal="justify"/>
    </xf>
    <xf numFmtId="0" fontId="10" fillId="0" borderId="3" xfId="0" applyFont="1" applyFill="1" applyBorder="1" applyAlignment="1">
      <alignment horizontal="center" vertical="center"/>
    </xf>
    <xf numFmtId="41" fontId="10" fillId="0" borderId="4" xfId="16" applyFont="1" applyFill="1" applyBorder="1" applyAlignment="1">
      <alignment horizontal="center" vertical="center" wrapText="1"/>
    </xf>
    <xf numFmtId="41" fontId="10" fillId="0" borderId="3" xfId="16" applyFont="1" applyFill="1" applyBorder="1" applyAlignment="1">
      <alignment horizontal="center" vertical="center" wrapText="1"/>
    </xf>
    <xf numFmtId="41" fontId="10" fillId="0" borderId="5" xfId="16" applyFont="1" applyFill="1" applyBorder="1" applyAlignment="1">
      <alignment horizontal="center" vertical="center"/>
    </xf>
    <xf numFmtId="41" fontId="10" fillId="0" borderId="0" xfId="16" applyFont="1" applyFill="1" applyBorder="1" applyAlignment="1">
      <alignment horizontal="center" vertical="center" wrapText="1"/>
    </xf>
    <xf numFmtId="166" fontId="10" fillId="0" borderId="0" xfId="15" applyNumberFormat="1" applyFont="1" applyFill="1" applyBorder="1" applyAlignment="1">
      <alignment horizontal="center" vertical="center" wrapText="1"/>
    </xf>
    <xf numFmtId="41" fontId="10" fillId="0" borderId="0" xfId="16" applyFont="1" applyFill="1" applyBorder="1" applyAlignment="1">
      <alignment horizontal="center" wrapText="1"/>
    </xf>
    <xf numFmtId="41" fontId="10" fillId="0" borderId="0" xfId="16" applyFont="1" applyFill="1" applyBorder="1" applyAlignment="1">
      <alignment horizontal="center" vertical="center" textRotation="90"/>
    </xf>
    <xf numFmtId="0" fontId="10" fillId="0" borderId="0" xfId="0" applyFont="1" applyFill="1" applyAlignment="1">
      <alignment horizontal="center"/>
    </xf>
    <xf numFmtId="0" fontId="39" fillId="0" borderId="6" xfId="0" applyFont="1" applyFill="1" applyBorder="1" applyAlignment="1">
      <alignment/>
    </xf>
    <xf numFmtId="41" fontId="38" fillId="0" borderId="7" xfId="16" applyFont="1" applyFill="1" applyBorder="1" applyAlignment="1">
      <alignment/>
    </xf>
    <xf numFmtId="0" fontId="12" fillId="0" borderId="8" xfId="0" applyFont="1" applyFill="1" applyBorder="1" applyAlignment="1">
      <alignment/>
    </xf>
    <xf numFmtId="41" fontId="38" fillId="0" borderId="8" xfId="16" applyFont="1" applyFill="1" applyBorder="1" applyAlignment="1">
      <alignment/>
    </xf>
    <xf numFmtId="0" fontId="10" fillId="0" borderId="8" xfId="0" applyFont="1" applyFill="1" applyBorder="1" applyAlignment="1">
      <alignment/>
    </xf>
    <xf numFmtId="41" fontId="20" fillId="0" borderId="8" xfId="16" applyFont="1" applyFill="1" applyBorder="1" applyAlignment="1">
      <alignment/>
    </xf>
    <xf numFmtId="41" fontId="37" fillId="0" borderId="8" xfId="16" applyFont="1" applyFill="1" applyBorder="1" applyAlignment="1">
      <alignment/>
    </xf>
    <xf numFmtId="166" fontId="10" fillId="0" borderId="0" xfId="15" applyNumberFormat="1" applyFont="1" applyFill="1" applyBorder="1" applyAlignment="1">
      <alignment/>
    </xf>
    <xf numFmtId="0" fontId="39" fillId="0" borderId="8" xfId="0" applyFont="1" applyFill="1" applyBorder="1" applyAlignment="1">
      <alignment/>
    </xf>
    <xf numFmtId="0" fontId="40" fillId="0" borderId="8" xfId="0" applyFont="1" applyFill="1" applyBorder="1" applyAlignment="1">
      <alignment/>
    </xf>
    <xf numFmtId="166" fontId="40" fillId="0" borderId="0" xfId="15" applyNumberFormat="1" applyFont="1" applyFill="1" applyBorder="1" applyAlignment="1">
      <alignment/>
    </xf>
    <xf numFmtId="41" fontId="41" fillId="0" borderId="8" xfId="16" applyFont="1" applyFill="1" applyBorder="1" applyAlignment="1">
      <alignment/>
    </xf>
    <xf numFmtId="41" fontId="42" fillId="0" borderId="8" xfId="16" applyFont="1" applyFill="1" applyBorder="1" applyAlignment="1">
      <alignment/>
    </xf>
    <xf numFmtId="41" fontId="40" fillId="0" borderId="0" xfId="16" applyFont="1" applyFill="1" applyBorder="1" applyAlignment="1">
      <alignment/>
    </xf>
    <xf numFmtId="0" fontId="40" fillId="0" borderId="0" xfId="0" applyFont="1" applyFill="1" applyAlignment="1">
      <alignment/>
    </xf>
    <xf numFmtId="0" fontId="10" fillId="0" borderId="9" xfId="0" applyFont="1" applyFill="1" applyBorder="1" applyAlignment="1">
      <alignment/>
    </xf>
    <xf numFmtId="41" fontId="20" fillId="0" borderId="9" xfId="16" applyFont="1" applyFill="1" applyBorder="1" applyAlignment="1">
      <alignment/>
    </xf>
    <xf numFmtId="41" fontId="37" fillId="0" borderId="9" xfId="16" applyFont="1" applyFill="1" applyBorder="1" applyAlignment="1">
      <alignment/>
    </xf>
    <xf numFmtId="0" fontId="12" fillId="0" borderId="10" xfId="0" applyFont="1" applyFill="1" applyBorder="1" applyAlignment="1">
      <alignment/>
    </xf>
    <xf numFmtId="41" fontId="38" fillId="0" borderId="0" xfId="16" applyFont="1" applyFill="1" applyBorder="1" applyAlignment="1">
      <alignment/>
    </xf>
    <xf numFmtId="0" fontId="35" fillId="0" borderId="1" xfId="0" applyFont="1" applyFill="1" applyBorder="1" applyAlignment="1">
      <alignment horizontal="justify"/>
    </xf>
    <xf numFmtId="0" fontId="40" fillId="0" borderId="0" xfId="0" applyFont="1" applyFill="1" applyBorder="1" applyAlignment="1">
      <alignment/>
    </xf>
    <xf numFmtId="41" fontId="41" fillId="0" borderId="0" xfId="16" applyFont="1" applyFill="1" applyBorder="1" applyAlignment="1">
      <alignment/>
    </xf>
    <xf numFmtId="41" fontId="20" fillId="0" borderId="2" xfId="16" applyFont="1" applyFill="1" applyBorder="1" applyAlignment="1">
      <alignment/>
    </xf>
    <xf numFmtId="41" fontId="37" fillId="0" borderId="2" xfId="16" applyFont="1" applyFill="1" applyBorder="1" applyAlignment="1">
      <alignment/>
    </xf>
    <xf numFmtId="0" fontId="12" fillId="0" borderId="1" xfId="0" applyFont="1" applyFill="1" applyBorder="1" applyAlignment="1">
      <alignment horizontal="left"/>
    </xf>
    <xf numFmtId="0" fontId="35" fillId="0" borderId="2" xfId="0" applyFont="1" applyFill="1" applyBorder="1" applyAlignment="1">
      <alignment horizontal="left"/>
    </xf>
    <xf numFmtId="0" fontId="29" fillId="0" borderId="0" xfId="0" applyFont="1" applyFill="1" applyAlignment="1">
      <alignment horizontal="justify" vertical="top" wrapText="1"/>
    </xf>
    <xf numFmtId="0" fontId="29" fillId="0" borderId="0" xfId="0" applyFont="1" applyFill="1" applyAlignment="1">
      <alignment horizontal="center" vertical="top" wrapText="1"/>
    </xf>
    <xf numFmtId="0" fontId="35" fillId="0" borderId="0" xfId="0" applyFont="1" applyFill="1" applyAlignment="1">
      <alignment horizontal="justify" vertical="top" wrapText="1"/>
    </xf>
    <xf numFmtId="41" fontId="29" fillId="0" borderId="0" xfId="16" applyFont="1" applyFill="1" applyAlignment="1">
      <alignment horizontal="center" vertical="top" wrapText="1"/>
    </xf>
    <xf numFmtId="0" fontId="35" fillId="0" borderId="0" xfId="0" applyFont="1" applyFill="1" applyAlignment="1">
      <alignment horizontal="center" vertical="top" wrapText="1"/>
    </xf>
    <xf numFmtId="41" fontId="10" fillId="0" borderId="0" xfId="0" applyNumberFormat="1" applyFont="1" applyFill="1" applyAlignment="1">
      <alignment horizontal="center" vertical="top" wrapText="1"/>
    </xf>
    <xf numFmtId="41" fontId="34" fillId="0" borderId="0" xfId="16" applyFont="1" applyFill="1" applyAlignment="1">
      <alignment/>
    </xf>
    <xf numFmtId="41" fontId="34" fillId="0" borderId="0" xfId="16" applyFont="1" applyFill="1" applyBorder="1" applyAlignment="1">
      <alignment/>
    </xf>
    <xf numFmtId="41" fontId="40" fillId="0" borderId="0" xfId="16" applyFont="1" applyFill="1" applyAlignment="1">
      <alignment/>
    </xf>
    <xf numFmtId="41" fontId="41" fillId="0" borderId="0" xfId="16" applyFont="1" applyFill="1" applyAlignment="1">
      <alignment/>
    </xf>
    <xf numFmtId="41" fontId="40" fillId="0" borderId="0" xfId="16" applyFont="1" applyFill="1" applyAlignment="1">
      <alignment horizontal="center"/>
    </xf>
    <xf numFmtId="41" fontId="10" fillId="0" borderId="0" xfId="0" applyNumberFormat="1" applyFont="1" applyFill="1" applyBorder="1" applyAlignment="1">
      <alignment/>
    </xf>
    <xf numFmtId="41" fontId="40" fillId="0" borderId="0" xfId="16" applyFont="1" applyFill="1" applyBorder="1" applyAlignment="1">
      <alignment horizontal="center"/>
    </xf>
    <xf numFmtId="0" fontId="29" fillId="0" borderId="1" xfId="0" applyFont="1" applyFill="1" applyBorder="1" applyAlignment="1">
      <alignment horizontal="justify" vertical="top" wrapText="1"/>
    </xf>
    <xf numFmtId="166" fontId="10" fillId="0" borderId="2" xfId="15" applyNumberFormat="1" applyFont="1" applyFill="1" applyBorder="1" applyAlignment="1">
      <alignment/>
    </xf>
    <xf numFmtId="41" fontId="38" fillId="0" borderId="1" xfId="16" applyFont="1" applyBorder="1" applyAlignment="1">
      <alignment/>
    </xf>
    <xf numFmtId="0" fontId="40" fillId="0" borderId="0" xfId="0" applyFont="1" applyFill="1" applyAlignment="1">
      <alignment horizontal="left"/>
    </xf>
    <xf numFmtId="0" fontId="35" fillId="0" borderId="1" xfId="0" applyFont="1" applyFill="1" applyBorder="1" applyAlignment="1">
      <alignment/>
    </xf>
    <xf numFmtId="0" fontId="10" fillId="0" borderId="1" xfId="0" applyFont="1" applyFill="1" applyBorder="1" applyAlignment="1">
      <alignment/>
    </xf>
    <xf numFmtId="41" fontId="39" fillId="0" borderId="0" xfId="16" applyFont="1" applyFill="1" applyBorder="1" applyAlignment="1">
      <alignment horizontal="center"/>
    </xf>
    <xf numFmtId="0" fontId="10" fillId="0" borderId="1" xfId="0" applyFont="1" applyFill="1" applyBorder="1" applyAlignment="1">
      <alignment horizontal="left"/>
    </xf>
    <xf numFmtId="0" fontId="10" fillId="0" borderId="2" xfId="0" applyFont="1" applyFill="1" applyBorder="1" applyAlignment="1">
      <alignment horizontal="left"/>
    </xf>
    <xf numFmtId="41" fontId="36" fillId="0" borderId="2" xfId="0" applyNumberFormat="1" applyFont="1" applyFill="1" applyBorder="1" applyAlignment="1">
      <alignment/>
    </xf>
    <xf numFmtId="0" fontId="35" fillId="0" borderId="2" xfId="0" applyFont="1" applyFill="1" applyBorder="1" applyAlignment="1">
      <alignment/>
    </xf>
    <xf numFmtId="0" fontId="10" fillId="0" borderId="1" xfId="0" applyFont="1" applyFill="1" applyBorder="1" applyAlignment="1">
      <alignment horizontal="right" vertical="center" wrapText="1"/>
    </xf>
    <xf numFmtId="0" fontId="10" fillId="0" borderId="1" xfId="0" applyFont="1" applyFill="1" applyBorder="1" applyAlignment="1">
      <alignment horizontal="center" vertical="center" wrapText="1"/>
    </xf>
    <xf numFmtId="41" fontId="10" fillId="0" borderId="0" xfId="16" applyFont="1" applyFill="1" applyAlignment="1">
      <alignment horizontal="center" vertical="center"/>
    </xf>
    <xf numFmtId="0" fontId="10" fillId="0" borderId="0" xfId="0" applyFont="1" applyFill="1" applyAlignment="1">
      <alignment horizontal="center" vertical="center"/>
    </xf>
    <xf numFmtId="0" fontId="36" fillId="0" borderId="0" xfId="0" applyFont="1" applyFill="1" applyBorder="1" applyAlignment="1">
      <alignment/>
    </xf>
    <xf numFmtId="41" fontId="37" fillId="0" borderId="0" xfId="16" applyFont="1" applyFill="1" applyBorder="1" applyAlignment="1">
      <alignment/>
    </xf>
    <xf numFmtId="41" fontId="36" fillId="0" borderId="0" xfId="16" applyFont="1" applyFill="1" applyBorder="1" applyAlignment="1">
      <alignment/>
    </xf>
    <xf numFmtId="0" fontId="43" fillId="0" borderId="0" xfId="0" applyFont="1" applyFill="1" applyBorder="1" applyAlignment="1">
      <alignment/>
    </xf>
    <xf numFmtId="41" fontId="42" fillId="0" borderId="0" xfId="16" applyFont="1" applyFill="1" applyBorder="1" applyAlignment="1">
      <alignment/>
    </xf>
    <xf numFmtId="41" fontId="43" fillId="0" borderId="0" xfId="16" applyFont="1" applyFill="1" applyBorder="1" applyAlignment="1">
      <alignment/>
    </xf>
    <xf numFmtId="0" fontId="35" fillId="0" borderId="1" xfId="0" applyFont="1" applyFill="1" applyBorder="1" applyAlignment="1">
      <alignment horizontal="left"/>
    </xf>
    <xf numFmtId="41" fontId="38" fillId="0" borderId="0" xfId="16" applyFont="1" applyFill="1" applyBorder="1" applyAlignment="1">
      <alignment/>
    </xf>
    <xf numFmtId="41" fontId="38" fillId="0" borderId="1" xfId="16" applyFont="1" applyFill="1" applyBorder="1" applyAlignment="1">
      <alignment/>
    </xf>
    <xf numFmtId="41" fontId="20" fillId="0" borderId="1" xfId="0" applyNumberFormat="1" applyFont="1" applyFill="1" applyBorder="1" applyAlignment="1">
      <alignment/>
    </xf>
    <xf numFmtId="41" fontId="20" fillId="0" borderId="1" xfId="0" applyNumberFormat="1" applyFont="1" applyFill="1" applyBorder="1" applyAlignment="1">
      <alignment/>
    </xf>
    <xf numFmtId="41" fontId="20" fillId="0" borderId="0" xfId="16" applyFont="1" applyFill="1" applyAlignment="1">
      <alignment horizontal="left"/>
    </xf>
    <xf numFmtId="41" fontId="10" fillId="0" borderId="0" xfId="16" applyFont="1" applyFill="1" applyAlignment="1">
      <alignment horizontal="left"/>
    </xf>
    <xf numFmtId="0" fontId="35" fillId="0" borderId="0" xfId="0" applyFont="1" applyFill="1" applyAlignment="1">
      <alignment horizontal="left"/>
    </xf>
    <xf numFmtId="41" fontId="12" fillId="0" borderId="0" xfId="16" applyFont="1" applyFill="1" applyAlignment="1">
      <alignment horizontal="left"/>
    </xf>
    <xf numFmtId="0" fontId="34" fillId="0" borderId="0" xfId="0" applyFont="1" applyFill="1" applyAlignment="1">
      <alignment/>
    </xf>
    <xf numFmtId="41" fontId="38" fillId="0" borderId="0" xfId="16" applyFont="1" applyFill="1" applyAlignment="1">
      <alignment horizontal="left"/>
    </xf>
    <xf numFmtId="0" fontId="34" fillId="0" borderId="1" xfId="0" applyFont="1" applyFill="1" applyBorder="1" applyAlignment="1">
      <alignment/>
    </xf>
    <xf numFmtId="41" fontId="38" fillId="0" borderId="1" xfId="16" applyFont="1" applyFill="1" applyBorder="1" applyAlignment="1">
      <alignment horizontal="left"/>
    </xf>
    <xf numFmtId="0" fontId="12" fillId="0" borderId="2" xfId="0" applyFont="1" applyFill="1" applyBorder="1" applyAlignment="1">
      <alignment horizontal="left"/>
    </xf>
    <xf numFmtId="41" fontId="10" fillId="0" borderId="1" xfId="0" applyNumberFormat="1" applyFont="1" applyFill="1" applyBorder="1" applyAlignment="1">
      <alignment horizontal="left"/>
    </xf>
    <xf numFmtId="41" fontId="20" fillId="0" borderId="0" xfId="0" applyNumberFormat="1" applyFont="1" applyFill="1" applyAlignment="1">
      <alignment/>
    </xf>
    <xf numFmtId="41" fontId="38" fillId="0" borderId="0" xfId="16" applyFont="1" applyAlignment="1">
      <alignment/>
    </xf>
    <xf numFmtId="41" fontId="12" fillId="0" borderId="0" xfId="0" applyNumberFormat="1" applyFont="1" applyFill="1" applyAlignment="1">
      <alignment/>
    </xf>
    <xf numFmtId="0" fontId="12" fillId="0" borderId="1" xfId="0" applyFont="1" applyFill="1" applyBorder="1" applyAlignment="1">
      <alignment/>
    </xf>
    <xf numFmtId="41" fontId="37" fillId="0" borderId="1" xfId="0" applyNumberFormat="1" applyFont="1" applyFill="1" applyBorder="1" applyAlignment="1">
      <alignment/>
    </xf>
    <xf numFmtId="0" fontId="29" fillId="0" borderId="1" xfId="0" applyFont="1" applyFill="1" applyBorder="1" applyAlignment="1">
      <alignment/>
    </xf>
    <xf numFmtId="0" fontId="29" fillId="0" borderId="0" xfId="0" applyFont="1" applyFill="1" applyAlignment="1">
      <alignment horizontal="left"/>
    </xf>
    <xf numFmtId="0" fontId="10" fillId="0" borderId="0" xfId="0" applyFont="1" applyFill="1" applyAlignment="1">
      <alignment horizontal="left" wrapText="1"/>
    </xf>
    <xf numFmtId="0" fontId="10" fillId="0" borderId="11" xfId="0" applyFont="1" applyFill="1" applyBorder="1" applyAlignment="1">
      <alignment horizontal="left"/>
    </xf>
    <xf numFmtId="0" fontId="35" fillId="0" borderId="0" xfId="0" applyFont="1" applyFill="1" applyAlignment="1">
      <alignment horizontal="center"/>
    </xf>
    <xf numFmtId="0" fontId="29" fillId="0" borderId="0" xfId="0" applyFont="1" applyFill="1" applyAlignment="1">
      <alignment horizontal="center"/>
    </xf>
    <xf numFmtId="0" fontId="39" fillId="0" borderId="0" xfId="0" applyFont="1" applyFill="1" applyBorder="1" applyAlignment="1">
      <alignment/>
    </xf>
    <xf numFmtId="167" fontId="12" fillId="0" borderId="0" xfId="16" applyNumberFormat="1" applyFont="1" applyFill="1" applyAlignment="1">
      <alignment/>
    </xf>
    <xf numFmtId="14" fontId="35" fillId="0" borderId="1" xfId="0" applyNumberFormat="1" applyFont="1" applyFill="1" applyBorder="1" applyAlignment="1">
      <alignment vertical="top" wrapText="1"/>
    </xf>
    <xf numFmtId="14" fontId="35" fillId="0" borderId="1" xfId="0" applyNumberFormat="1" applyFont="1" applyFill="1" applyBorder="1" applyAlignment="1">
      <alignment horizontal="center" vertical="top" wrapText="1"/>
    </xf>
    <xf numFmtId="41" fontId="38" fillId="0" borderId="0" xfId="0" applyNumberFormat="1" applyFont="1" applyFill="1" applyBorder="1" applyAlignment="1">
      <alignment/>
    </xf>
    <xf numFmtId="41" fontId="43" fillId="0" borderId="0" xfId="16" applyFont="1" applyAlignment="1">
      <alignment/>
    </xf>
    <xf numFmtId="41" fontId="47" fillId="0" borderId="1" xfId="0" applyNumberFormat="1" applyFont="1" applyFill="1" applyBorder="1" applyAlignment="1">
      <alignment/>
    </xf>
    <xf numFmtId="166" fontId="47" fillId="0" borderId="0" xfId="15" applyNumberFormat="1" applyFont="1" applyBorder="1" applyAlignment="1">
      <alignment/>
    </xf>
    <xf numFmtId="41" fontId="48" fillId="0" borderId="0" xfId="16" applyFont="1" applyFill="1" applyAlignment="1">
      <alignment/>
    </xf>
    <xf numFmtId="41" fontId="48" fillId="0" borderId="1" xfId="16" applyFont="1" applyFill="1" applyBorder="1" applyAlignment="1">
      <alignment/>
    </xf>
    <xf numFmtId="41" fontId="49" fillId="0" borderId="1" xfId="16" applyFont="1" applyFill="1" applyBorder="1" applyAlignment="1">
      <alignment/>
    </xf>
    <xf numFmtId="41" fontId="48" fillId="0" borderId="1" xfId="16" applyFont="1" applyBorder="1" applyAlignment="1">
      <alignment/>
    </xf>
    <xf numFmtId="41" fontId="50" fillId="0" borderId="0" xfId="16" applyFont="1" applyBorder="1" applyAlignment="1">
      <alignment/>
    </xf>
    <xf numFmtId="41" fontId="50" fillId="0" borderId="1" xfId="16" applyFont="1" applyBorder="1" applyAlignment="1">
      <alignment/>
    </xf>
    <xf numFmtId="41" fontId="51" fillId="0" borderId="0" xfId="16" applyFont="1" applyAlignment="1">
      <alignment/>
    </xf>
    <xf numFmtId="41" fontId="51" fillId="0" borderId="1" xfId="16" applyFont="1" applyFill="1" applyBorder="1" applyAlignment="1">
      <alignment/>
    </xf>
    <xf numFmtId="41" fontId="52" fillId="0" borderId="0" xfId="16" applyFont="1" applyAlignment="1">
      <alignment horizontal="left"/>
    </xf>
    <xf numFmtId="41" fontId="37" fillId="0" borderId="2" xfId="0" applyNumberFormat="1" applyFont="1" applyFill="1" applyBorder="1" applyAlignment="1">
      <alignment horizontal="left"/>
    </xf>
    <xf numFmtId="41" fontId="7" fillId="0" borderId="0" xfId="16" applyFont="1" applyAlignment="1">
      <alignment/>
    </xf>
    <xf numFmtId="41" fontId="7" fillId="0" borderId="1" xfId="16" applyFont="1" applyBorder="1" applyAlignment="1">
      <alignment/>
    </xf>
    <xf numFmtId="41" fontId="7" fillId="0" borderId="0" xfId="16" applyFont="1" applyFill="1" applyAlignment="1">
      <alignment/>
    </xf>
    <xf numFmtId="41" fontId="7" fillId="0" borderId="0" xfId="16" applyFont="1" applyFill="1" applyBorder="1" applyAlignment="1">
      <alignment/>
    </xf>
    <xf numFmtId="41" fontId="7" fillId="0" borderId="1" xfId="16" applyFont="1" applyFill="1" applyBorder="1" applyAlignment="1">
      <alignment/>
    </xf>
    <xf numFmtId="41" fontId="48" fillId="0" borderId="0" xfId="16" applyFont="1" applyAlignment="1">
      <alignment/>
    </xf>
    <xf numFmtId="0" fontId="20" fillId="0" borderId="1" xfId="0" applyFont="1" applyFill="1" applyBorder="1" applyAlignment="1">
      <alignment horizontal="left"/>
    </xf>
    <xf numFmtId="14" fontId="10" fillId="0" borderId="2" xfId="0" applyNumberFormat="1" applyFont="1" applyFill="1" applyBorder="1" applyAlignment="1">
      <alignment horizontal="center"/>
    </xf>
    <xf numFmtId="41" fontId="22" fillId="0" borderId="0" xfId="16" applyFont="1" applyFill="1" applyAlignment="1">
      <alignment/>
    </xf>
    <xf numFmtId="164" fontId="22" fillId="0" borderId="0" xfId="16" applyNumberFormat="1" applyFont="1" applyFill="1" applyAlignment="1">
      <alignment/>
    </xf>
    <xf numFmtId="41" fontId="21" fillId="0" borderId="0" xfId="16" applyFont="1" applyFill="1" applyAlignment="1">
      <alignment horizontal="center"/>
    </xf>
    <xf numFmtId="164" fontId="21" fillId="0" borderId="0" xfId="16" applyNumberFormat="1" applyFont="1" applyFill="1" applyAlignment="1">
      <alignment horizontal="center"/>
    </xf>
    <xf numFmtId="41" fontId="21" fillId="0" borderId="0" xfId="16" applyFont="1" applyFill="1" applyAlignment="1">
      <alignment/>
    </xf>
    <xf numFmtId="41" fontId="22" fillId="0" borderId="0" xfId="16" applyFont="1" applyFill="1" applyAlignment="1">
      <alignment/>
    </xf>
    <xf numFmtId="41" fontId="22" fillId="0" borderId="0" xfId="16" applyFont="1" applyFill="1" applyAlignment="1">
      <alignment horizontal="center"/>
    </xf>
    <xf numFmtId="164" fontId="22" fillId="0" borderId="0" xfId="16" applyNumberFormat="1" applyFont="1" applyFill="1" applyAlignment="1">
      <alignment horizontal="center"/>
    </xf>
    <xf numFmtId="41" fontId="21" fillId="0" borderId="0" xfId="16" applyFont="1" applyFill="1" applyAlignment="1">
      <alignment/>
    </xf>
    <xf numFmtId="41" fontId="6" fillId="0" borderId="0" xfId="16" applyNumberFormat="1" applyFont="1" applyFill="1" applyAlignment="1">
      <alignment/>
    </xf>
    <xf numFmtId="0" fontId="6" fillId="0" borderId="0" xfId="0" applyFont="1" applyFill="1" applyAlignment="1">
      <alignment/>
    </xf>
    <xf numFmtId="41" fontId="21" fillId="0" borderId="7" xfId="16" applyFont="1" applyFill="1" applyBorder="1" applyAlignment="1">
      <alignment/>
    </xf>
    <xf numFmtId="41" fontId="24" fillId="0" borderId="7" xfId="16" applyFont="1" applyFill="1" applyBorder="1" applyAlignment="1">
      <alignment/>
    </xf>
    <xf numFmtId="41" fontId="44" fillId="0" borderId="7" xfId="16" applyFont="1" applyFill="1" applyBorder="1" applyAlignment="1">
      <alignment horizontal="center"/>
    </xf>
    <xf numFmtId="41" fontId="21" fillId="0" borderId="7" xfId="16" applyFont="1" applyFill="1" applyBorder="1" applyAlignment="1">
      <alignment horizontal="center"/>
    </xf>
    <xf numFmtId="41" fontId="21" fillId="0" borderId="7" xfId="16" applyFont="1" applyFill="1" applyBorder="1" applyAlignment="1">
      <alignment/>
    </xf>
    <xf numFmtId="41" fontId="21" fillId="0" borderId="8" xfId="16" applyFont="1" applyFill="1" applyBorder="1" applyAlignment="1">
      <alignment/>
    </xf>
    <xf numFmtId="41" fontId="24" fillId="0" borderId="8" xfId="16" applyFont="1" applyFill="1" applyBorder="1" applyAlignment="1">
      <alignment/>
    </xf>
    <xf numFmtId="41" fontId="44" fillId="0" borderId="8" xfId="16" applyFont="1" applyFill="1" applyBorder="1" applyAlignment="1">
      <alignment horizontal="center"/>
    </xf>
    <xf numFmtId="41" fontId="21" fillId="0" borderId="8" xfId="16" applyFont="1" applyFill="1" applyBorder="1" applyAlignment="1">
      <alignment horizontal="center"/>
    </xf>
    <xf numFmtId="41" fontId="21" fillId="0" borderId="8" xfId="16" applyFont="1" applyFill="1" applyBorder="1" applyAlignment="1">
      <alignment/>
    </xf>
    <xf numFmtId="41" fontId="26" fillId="0" borderId="8" xfId="16" applyFont="1" applyFill="1" applyBorder="1" applyAlignment="1">
      <alignment/>
    </xf>
    <xf numFmtId="41" fontId="25" fillId="0" borderId="8" xfId="16" applyFont="1" applyFill="1" applyBorder="1" applyAlignment="1">
      <alignment/>
    </xf>
    <xf numFmtId="41" fontId="45" fillId="0" borderId="8" xfId="16" applyFont="1" applyFill="1" applyBorder="1" applyAlignment="1">
      <alignment horizontal="center"/>
    </xf>
    <xf numFmtId="41" fontId="26" fillId="0" borderId="8" xfId="16" applyFont="1" applyFill="1" applyBorder="1" applyAlignment="1">
      <alignment horizontal="center"/>
    </xf>
    <xf numFmtId="41" fontId="26" fillId="0" borderId="8" xfId="16" applyFont="1" applyFill="1" applyBorder="1" applyAlignment="1">
      <alignment/>
    </xf>
    <xf numFmtId="41" fontId="26" fillId="0" borderId="0" xfId="16" applyFont="1" applyFill="1" applyAlignment="1">
      <alignment/>
    </xf>
    <xf numFmtId="41" fontId="21" fillId="0" borderId="9" xfId="16" applyFont="1" applyFill="1" applyBorder="1" applyAlignment="1">
      <alignment/>
    </xf>
    <xf numFmtId="41" fontId="24" fillId="0" borderId="9" xfId="16" applyFont="1" applyFill="1" applyBorder="1" applyAlignment="1">
      <alignment/>
    </xf>
    <xf numFmtId="41" fontId="44" fillId="0" borderId="9" xfId="16" applyFont="1" applyFill="1" applyBorder="1" applyAlignment="1">
      <alignment horizontal="center"/>
    </xf>
    <xf numFmtId="41" fontId="24" fillId="0" borderId="9" xfId="16" applyFont="1" applyFill="1" applyBorder="1" applyAlignment="1">
      <alignment horizontal="center"/>
    </xf>
    <xf numFmtId="41" fontId="27" fillId="0" borderId="0" xfId="16" applyFont="1" applyFill="1" applyAlignment="1">
      <alignment/>
    </xf>
    <xf numFmtId="41" fontId="27" fillId="0" borderId="0" xfId="16" applyFont="1" applyFill="1" applyAlignment="1">
      <alignment/>
    </xf>
    <xf numFmtId="41" fontId="27" fillId="0" borderId="0" xfId="16" applyFont="1" applyFill="1" applyAlignment="1">
      <alignment horizontal="center"/>
    </xf>
    <xf numFmtId="41" fontId="27" fillId="0" borderId="0" xfId="16" applyFont="1" applyFill="1" applyBorder="1" applyAlignment="1">
      <alignment horizontal="center"/>
    </xf>
    <xf numFmtId="41" fontId="1" fillId="0" borderId="0" xfId="16" applyFont="1" applyFill="1" applyAlignment="1">
      <alignment/>
    </xf>
    <xf numFmtId="41" fontId="1" fillId="0" borderId="0" xfId="16" applyFont="1" applyFill="1" applyAlignment="1">
      <alignment/>
    </xf>
    <xf numFmtId="41" fontId="1" fillId="0" borderId="0" xfId="16" applyFont="1" applyFill="1" applyAlignment="1">
      <alignment horizontal="center"/>
    </xf>
    <xf numFmtId="164" fontId="53" fillId="0" borderId="7" xfId="16" applyNumberFormat="1" applyFont="1" applyFill="1" applyBorder="1" applyAlignment="1">
      <alignment horizontal="center"/>
    </xf>
    <xf numFmtId="164" fontId="53" fillId="0" borderId="8" xfId="16" applyNumberFormat="1" applyFont="1" applyFill="1" applyBorder="1" applyAlignment="1">
      <alignment horizontal="center"/>
    </xf>
    <xf numFmtId="41" fontId="53" fillId="0" borderId="8" xfId="16" applyFont="1" applyFill="1" applyBorder="1" applyAlignment="1">
      <alignment horizontal="center"/>
    </xf>
    <xf numFmtId="41" fontId="54" fillId="0" borderId="8" xfId="16" applyFont="1" applyFill="1" applyBorder="1" applyAlignment="1">
      <alignment horizontal="center"/>
    </xf>
    <xf numFmtId="41" fontId="53" fillId="0" borderId="7" xfId="16" applyFont="1" applyFill="1" applyBorder="1" applyAlignment="1">
      <alignment/>
    </xf>
    <xf numFmtId="41" fontId="53" fillId="0" borderId="8" xfId="16" applyFont="1" applyFill="1" applyBorder="1" applyAlignment="1">
      <alignment/>
    </xf>
    <xf numFmtId="41" fontId="54" fillId="0" borderId="8" xfId="16" applyFont="1" applyFill="1" applyBorder="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41" fontId="6" fillId="0" borderId="0" xfId="0" applyNumberFormat="1" applyFont="1" applyFill="1" applyAlignment="1">
      <alignment/>
    </xf>
    <xf numFmtId="0" fontId="31" fillId="0" borderId="0" xfId="0" applyFont="1" applyFill="1" applyAlignment="1">
      <alignment/>
    </xf>
    <xf numFmtId="49" fontId="31" fillId="0" borderId="0" xfId="0" applyNumberFormat="1" applyFont="1" applyFill="1" applyAlignment="1">
      <alignment/>
    </xf>
    <xf numFmtId="49" fontId="31" fillId="0" borderId="0" xfId="0" applyNumberFormat="1" applyFont="1" applyFill="1" applyAlignment="1">
      <alignment horizontal="center"/>
    </xf>
    <xf numFmtId="41" fontId="31" fillId="0" borderId="0" xfId="0" applyNumberFormat="1" applyFont="1" applyFill="1" applyAlignment="1">
      <alignment/>
    </xf>
    <xf numFmtId="41" fontId="31" fillId="0" borderId="0" xfId="16" applyNumberFormat="1" applyFont="1" applyFill="1" applyAlignment="1">
      <alignment/>
    </xf>
    <xf numFmtId="49" fontId="31" fillId="0" borderId="3" xfId="0" applyNumberFormat="1" applyFont="1" applyFill="1" applyBorder="1" applyAlignment="1">
      <alignment/>
    </xf>
    <xf numFmtId="49" fontId="31" fillId="0" borderId="3" xfId="0" applyNumberFormat="1" applyFont="1" applyFill="1" applyBorder="1" applyAlignment="1">
      <alignment horizontal="center"/>
    </xf>
    <xf numFmtId="41" fontId="31" fillId="0" borderId="3" xfId="0" applyNumberFormat="1" applyFont="1" applyFill="1" applyBorder="1" applyAlignment="1">
      <alignment/>
    </xf>
    <xf numFmtId="41" fontId="31" fillId="0" borderId="3" xfId="16" applyNumberFormat="1" applyFont="1" applyFill="1" applyBorder="1" applyAlignment="1">
      <alignment/>
    </xf>
    <xf numFmtId="49" fontId="31" fillId="0" borderId="6" xfId="0" applyNumberFormat="1" applyFont="1" applyFill="1" applyBorder="1" applyAlignment="1">
      <alignment/>
    </xf>
    <xf numFmtId="49" fontId="31" fillId="0" borderId="6" xfId="0" applyNumberFormat="1" applyFont="1" applyFill="1" applyBorder="1" applyAlignment="1">
      <alignment horizontal="center"/>
    </xf>
    <xf numFmtId="41" fontId="31" fillId="0" borderId="6" xfId="0" applyNumberFormat="1" applyFont="1" applyFill="1" applyBorder="1" applyAlignment="1">
      <alignment/>
    </xf>
    <xf numFmtId="49" fontId="31" fillId="0" borderId="8" xfId="0" applyNumberFormat="1" applyFont="1" applyFill="1" applyBorder="1" applyAlignment="1">
      <alignment/>
    </xf>
    <xf numFmtId="49" fontId="31" fillId="0" borderId="8" xfId="0" applyNumberFormat="1" applyFont="1" applyFill="1" applyBorder="1" applyAlignment="1">
      <alignment horizontal="center"/>
    </xf>
    <xf numFmtId="41" fontId="31" fillId="0" borderId="8" xfId="0" applyNumberFormat="1" applyFont="1" applyFill="1" applyBorder="1" applyAlignment="1">
      <alignment/>
    </xf>
    <xf numFmtId="49" fontId="28" fillId="0" borderId="8" xfId="0" applyNumberFormat="1" applyFont="1" applyFill="1" applyBorder="1" applyAlignment="1">
      <alignment/>
    </xf>
    <xf numFmtId="49" fontId="28" fillId="0" borderId="8" xfId="0" applyNumberFormat="1" applyFont="1" applyFill="1" applyBorder="1" applyAlignment="1">
      <alignment horizontal="center"/>
    </xf>
    <xf numFmtId="41" fontId="28" fillId="0" borderId="8" xfId="0" applyNumberFormat="1" applyFont="1" applyFill="1" applyBorder="1" applyAlignment="1">
      <alignment/>
    </xf>
    <xf numFmtId="0" fontId="28" fillId="0" borderId="0" xfId="0" applyFont="1" applyFill="1" applyAlignment="1">
      <alignment/>
    </xf>
    <xf numFmtId="49" fontId="28" fillId="0" borderId="12" xfId="0" applyNumberFormat="1" applyFont="1" applyFill="1" applyBorder="1" applyAlignment="1">
      <alignment/>
    </xf>
    <xf numFmtId="49" fontId="28" fillId="0" borderId="12" xfId="0" applyNumberFormat="1" applyFont="1" applyFill="1" applyBorder="1" applyAlignment="1">
      <alignment horizontal="center"/>
    </xf>
    <xf numFmtId="41" fontId="28" fillId="0" borderId="12" xfId="0" applyNumberFormat="1" applyFont="1" applyFill="1" applyBorder="1" applyAlignment="1">
      <alignment/>
    </xf>
    <xf numFmtId="41" fontId="31" fillId="0" borderId="3" xfId="16" applyNumberFormat="1" applyFont="1" applyFill="1" applyBorder="1" applyAlignment="1">
      <alignment horizontal="right"/>
    </xf>
    <xf numFmtId="49" fontId="28" fillId="0" borderId="0" xfId="0" applyNumberFormat="1" applyFont="1" applyFill="1" applyAlignment="1">
      <alignment/>
    </xf>
    <xf numFmtId="49" fontId="28" fillId="0" borderId="0" xfId="0" applyNumberFormat="1" applyFont="1" applyFill="1" applyAlignment="1">
      <alignment horizontal="center"/>
    </xf>
    <xf numFmtId="41" fontId="28" fillId="0" borderId="0" xfId="0" applyNumberFormat="1" applyFont="1" applyFill="1" applyAlignment="1">
      <alignment/>
    </xf>
    <xf numFmtId="41" fontId="28" fillId="0" borderId="0" xfId="16" applyNumberFormat="1" applyFont="1" applyFill="1" applyAlignment="1">
      <alignment/>
    </xf>
    <xf numFmtId="165" fontId="2" fillId="0" borderId="0" xfId="0" applyNumberFormat="1" applyFont="1" applyFill="1" applyAlignment="1">
      <alignment horizontal="center"/>
    </xf>
    <xf numFmtId="0" fontId="3" fillId="0" borderId="0" xfId="0"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165" fontId="3" fillId="0" borderId="0" xfId="0" applyNumberFormat="1" applyFont="1" applyFill="1" applyAlignment="1">
      <alignment/>
    </xf>
    <xf numFmtId="0" fontId="5"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Alignment="1">
      <alignment horizontal="center" vertical="center"/>
    </xf>
    <xf numFmtId="49" fontId="17" fillId="0" borderId="7" xfId="0" applyNumberFormat="1" applyFont="1" applyFill="1" applyBorder="1" applyAlignment="1">
      <alignment/>
    </xf>
    <xf numFmtId="49" fontId="17" fillId="0" borderId="7" xfId="0" applyNumberFormat="1" applyFont="1" applyFill="1" applyBorder="1" applyAlignment="1">
      <alignment horizontal="center"/>
    </xf>
    <xf numFmtId="165" fontId="18" fillId="0" borderId="7" xfId="0" applyNumberFormat="1" applyFont="1" applyFill="1" applyBorder="1" applyAlignment="1">
      <alignment/>
    </xf>
    <xf numFmtId="165" fontId="17" fillId="0" borderId="7" xfId="0" applyNumberFormat="1" applyFont="1" applyFill="1" applyBorder="1" applyAlignment="1">
      <alignment/>
    </xf>
    <xf numFmtId="0" fontId="17" fillId="0" borderId="0" xfId="0" applyFont="1" applyFill="1" applyAlignment="1">
      <alignment/>
    </xf>
    <xf numFmtId="49" fontId="18" fillId="0" borderId="8" xfId="0" applyNumberFormat="1" applyFont="1" applyFill="1" applyBorder="1" applyAlignment="1">
      <alignment/>
    </xf>
    <xf numFmtId="49" fontId="18" fillId="0" borderId="8" xfId="0" applyNumberFormat="1" applyFont="1" applyFill="1" applyBorder="1" applyAlignment="1">
      <alignment horizontal="center"/>
    </xf>
    <xf numFmtId="0" fontId="18" fillId="0" borderId="0" xfId="0" applyFont="1" applyFill="1" applyAlignment="1">
      <alignment/>
    </xf>
    <xf numFmtId="49" fontId="17" fillId="0" borderId="8" xfId="0" applyNumberFormat="1" applyFont="1" applyFill="1" applyBorder="1" applyAlignment="1">
      <alignment/>
    </xf>
    <xf numFmtId="49" fontId="17" fillId="0" borderId="8" xfId="0" applyNumberFormat="1" applyFont="1" applyFill="1" applyBorder="1" applyAlignment="1">
      <alignment horizontal="center"/>
    </xf>
    <xf numFmtId="49" fontId="17" fillId="0" borderId="9" xfId="0" applyNumberFormat="1" applyFont="1" applyFill="1" applyBorder="1" applyAlignment="1">
      <alignment/>
    </xf>
    <xf numFmtId="49" fontId="17" fillId="0" borderId="9" xfId="0" applyNumberFormat="1" applyFont="1" applyFill="1" applyBorder="1" applyAlignment="1">
      <alignment horizontal="center"/>
    </xf>
    <xf numFmtId="0" fontId="11" fillId="0" borderId="0" xfId="0" applyFont="1" applyFill="1" applyAlignment="1">
      <alignment horizontal="left"/>
    </xf>
    <xf numFmtId="0" fontId="0" fillId="0" borderId="0" xfId="0" applyFont="1" applyFill="1" applyAlignment="1">
      <alignment/>
    </xf>
    <xf numFmtId="0" fontId="8" fillId="0" borderId="0" xfId="0" applyFont="1" applyFill="1" applyAlignment="1">
      <alignment horizontal="center"/>
    </xf>
    <xf numFmtId="0" fontId="15" fillId="0" borderId="0" xfId="0" applyFont="1" applyFill="1" applyAlignment="1">
      <alignment/>
    </xf>
    <xf numFmtId="41" fontId="15" fillId="0" borderId="0" xfId="0" applyNumberFormat="1" applyFont="1" applyFill="1" applyAlignment="1">
      <alignment/>
    </xf>
    <xf numFmtId="165" fontId="3" fillId="0" borderId="0" xfId="0" applyNumberFormat="1" applyFont="1" applyFill="1" applyBorder="1" applyAlignment="1">
      <alignment/>
    </xf>
    <xf numFmtId="165" fontId="15" fillId="0" borderId="0" xfId="0" applyNumberFormat="1" applyFont="1" applyFill="1" applyAlignment="1">
      <alignment/>
    </xf>
    <xf numFmtId="41" fontId="18" fillId="0" borderId="8" xfId="0" applyNumberFormat="1" applyFont="1" applyBorder="1" applyAlignment="1">
      <alignment/>
    </xf>
    <xf numFmtId="41" fontId="17" fillId="0" borderId="8" xfId="0" applyNumberFormat="1" applyFont="1" applyBorder="1" applyAlignment="1">
      <alignment/>
    </xf>
    <xf numFmtId="41" fontId="18" fillId="0" borderId="8" xfId="0" applyNumberFormat="1" applyFont="1" applyFill="1" applyBorder="1" applyAlignment="1">
      <alignment/>
    </xf>
    <xf numFmtId="41" fontId="55" fillId="0" borderId="9" xfId="0" applyNumberFormat="1" applyFont="1" applyBorder="1" applyAlignment="1">
      <alignment/>
    </xf>
    <xf numFmtId="41" fontId="18" fillId="0" borderId="0" xfId="16" applyFont="1" applyFill="1" applyAlignment="1">
      <alignment/>
    </xf>
    <xf numFmtId="41" fontId="17" fillId="0" borderId="0" xfId="0" applyNumberFormat="1" applyFont="1" applyFill="1" applyAlignment="1">
      <alignment/>
    </xf>
    <xf numFmtId="41" fontId="56" fillId="0" borderId="0" xfId="16" applyFont="1" applyFill="1" applyAlignment="1">
      <alignment/>
    </xf>
    <xf numFmtId="41" fontId="57" fillId="3" borderId="0" xfId="16" applyFont="1" applyFill="1" applyAlignment="1">
      <alignment/>
    </xf>
    <xf numFmtId="41" fontId="21" fillId="3" borderId="0" xfId="16" applyFont="1" applyFill="1" applyAlignment="1">
      <alignment horizontal="center"/>
    </xf>
    <xf numFmtId="0" fontId="2" fillId="0" borderId="0" xfId="0" applyFont="1" applyFill="1" applyAlignment="1">
      <alignment horizontal="left"/>
    </xf>
    <xf numFmtId="41" fontId="22" fillId="0" borderId="13" xfId="16" applyFont="1" applyFill="1" applyBorder="1" applyAlignment="1">
      <alignment horizontal="center" vertical="center" wrapText="1"/>
    </xf>
    <xf numFmtId="41" fontId="22" fillId="0" borderId="14" xfId="16" applyFont="1" applyFill="1" applyBorder="1" applyAlignment="1">
      <alignment horizontal="center" vertical="center"/>
    </xf>
    <xf numFmtId="41" fontId="23" fillId="0" borderId="0" xfId="16" applyFont="1" applyFill="1" applyAlignment="1">
      <alignment horizontal="center"/>
    </xf>
    <xf numFmtId="41" fontId="22" fillId="0" borderId="15" xfId="16" applyFont="1" applyFill="1" applyBorder="1" applyAlignment="1">
      <alignment horizontal="center" vertical="center"/>
    </xf>
    <xf numFmtId="41" fontId="22" fillId="0" borderId="16" xfId="16" applyFont="1" applyFill="1" applyBorder="1" applyAlignment="1">
      <alignment horizontal="center" vertical="center"/>
    </xf>
    <xf numFmtId="41" fontId="22" fillId="0" borderId="17" xfId="16" applyFont="1" applyFill="1" applyBorder="1" applyAlignment="1">
      <alignment horizontal="center" vertical="center"/>
    </xf>
    <xf numFmtId="41" fontId="22" fillId="0" borderId="18" xfId="16" applyFont="1" applyFill="1" applyBorder="1" applyAlignment="1">
      <alignment horizontal="center" vertical="center"/>
    </xf>
    <xf numFmtId="41" fontId="22" fillId="0" borderId="13" xfId="16" applyFont="1" applyFill="1" applyBorder="1" applyAlignment="1">
      <alignment horizontal="center" vertical="center"/>
    </xf>
    <xf numFmtId="49" fontId="31" fillId="0" borderId="0" xfId="0" applyNumberFormat="1" applyFont="1" applyFill="1" applyAlignment="1">
      <alignment horizontal="center"/>
    </xf>
    <xf numFmtId="49" fontId="46" fillId="0" borderId="0" xfId="0" applyNumberFormat="1" applyFont="1" applyFill="1" applyAlignment="1">
      <alignment horizontal="center"/>
    </xf>
    <xf numFmtId="0" fontId="9" fillId="0" borderId="0" xfId="0" applyFont="1" applyFill="1" applyAlignment="1">
      <alignment horizontal="center"/>
    </xf>
    <xf numFmtId="0" fontId="8" fillId="0" borderId="0" xfId="0" applyFont="1" applyFill="1" applyAlignment="1">
      <alignment horizontal="center"/>
    </xf>
    <xf numFmtId="0" fontId="2" fillId="0" borderId="0" xfId="0" applyFont="1" applyFill="1" applyAlignment="1">
      <alignment horizontal="left"/>
    </xf>
    <xf numFmtId="0" fontId="16" fillId="0" borderId="0" xfId="0" applyFont="1" applyFill="1" applyAlignment="1">
      <alignment horizontal="center"/>
    </xf>
    <xf numFmtId="0" fontId="19" fillId="0" borderId="0" xfId="0" applyFont="1" applyFill="1" applyAlignment="1">
      <alignment horizontal="center"/>
    </xf>
    <xf numFmtId="0" fontId="33" fillId="0" borderId="0" xfId="0" applyFont="1" applyFill="1" applyAlignment="1">
      <alignment horizontal="center"/>
    </xf>
    <xf numFmtId="0" fontId="35" fillId="0" borderId="0" xfId="0" applyFont="1" applyFill="1" applyAlignment="1">
      <alignment horizontal="center"/>
    </xf>
    <xf numFmtId="0" fontId="35" fillId="0" borderId="2" xfId="0" applyFont="1" applyFill="1" applyBorder="1" applyAlignment="1">
      <alignment horizontal="left" vertical="center" wrapText="1"/>
    </xf>
    <xf numFmtId="0" fontId="35" fillId="0" borderId="2" xfId="0" applyFont="1" applyFill="1" applyBorder="1" applyAlignment="1">
      <alignment horizontal="left" wrapText="1"/>
    </xf>
    <xf numFmtId="14" fontId="10" fillId="0" borderId="1" xfId="0" applyNumberFormat="1" applyFont="1" applyFill="1" applyBorder="1" applyAlignment="1">
      <alignment horizontal="center" vertical="top" wrapText="1"/>
    </xf>
    <xf numFmtId="0" fontId="10" fillId="0" borderId="1" xfId="0" applyFont="1" applyFill="1" applyBorder="1" applyAlignment="1">
      <alignment horizontal="right"/>
    </xf>
    <xf numFmtId="0" fontId="12" fillId="0" borderId="0" xfId="0" applyFont="1" applyFill="1" applyAlignment="1">
      <alignment horizontal="left" vertical="top" wrapText="1"/>
    </xf>
    <xf numFmtId="0" fontId="12" fillId="0" borderId="0" xfId="0" applyFont="1" applyFill="1" applyAlignment="1">
      <alignment horizontal="center" vertical="top" wrapText="1"/>
    </xf>
    <xf numFmtId="0" fontId="19" fillId="0" borderId="0" xfId="0" applyFont="1" applyFill="1" applyAlignment="1">
      <alignment horizontal="center"/>
    </xf>
    <xf numFmtId="0" fontId="30" fillId="0" borderId="11" xfId="0" applyFont="1" applyFill="1" applyBorder="1" applyAlignment="1">
      <alignment horizontal="center"/>
    </xf>
    <xf numFmtId="0" fontId="12" fillId="0" borderId="1" xfId="0" applyFont="1" applyFill="1" applyBorder="1" applyAlignment="1">
      <alignment horizontal="center" wrapText="1"/>
    </xf>
    <xf numFmtId="49" fontId="18" fillId="0" borderId="0"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165</xdr:row>
      <xdr:rowOff>38100</xdr:rowOff>
    </xdr:from>
    <xdr:to>
      <xdr:col>0</xdr:col>
      <xdr:colOff>28575</xdr:colOff>
      <xdr:row>165</xdr:row>
      <xdr:rowOff>152400</xdr:rowOff>
    </xdr:to>
    <xdr:sp>
      <xdr:nvSpPr>
        <xdr:cNvPr id="1" name="TextBox 1"/>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2" name="TextBox 2"/>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3" name="TextBox 3"/>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38100</xdr:rowOff>
    </xdr:from>
    <xdr:to>
      <xdr:col>0</xdr:col>
      <xdr:colOff>28575</xdr:colOff>
      <xdr:row>163</xdr:row>
      <xdr:rowOff>133350</xdr:rowOff>
    </xdr:to>
    <xdr:sp>
      <xdr:nvSpPr>
        <xdr:cNvPr id="4" name="TextBox 4"/>
        <xdr:cNvSpPr txBox="1">
          <a:spLocks noChangeArrowheads="1"/>
        </xdr:cNvSpPr>
      </xdr:nvSpPr>
      <xdr:spPr>
        <a:xfrm flipV="1">
          <a:off x="0" y="30737175"/>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163</xdr:row>
      <xdr:rowOff>38100</xdr:rowOff>
    </xdr:from>
    <xdr:to>
      <xdr:col>5</xdr:col>
      <xdr:colOff>28575</xdr:colOff>
      <xdr:row>163</xdr:row>
      <xdr:rowOff>133350</xdr:rowOff>
    </xdr:to>
    <xdr:sp>
      <xdr:nvSpPr>
        <xdr:cNvPr id="5" name="TextBox 5"/>
        <xdr:cNvSpPr txBox="1">
          <a:spLocks noChangeArrowheads="1"/>
        </xdr:cNvSpPr>
      </xdr:nvSpPr>
      <xdr:spPr>
        <a:xfrm flipV="1">
          <a:off x="7305675" y="30737175"/>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38100</xdr:rowOff>
    </xdr:from>
    <xdr:to>
      <xdr:col>0</xdr:col>
      <xdr:colOff>28575</xdr:colOff>
      <xdr:row>163</xdr:row>
      <xdr:rowOff>133350</xdr:rowOff>
    </xdr:to>
    <xdr:sp>
      <xdr:nvSpPr>
        <xdr:cNvPr id="6" name="TextBox 6"/>
        <xdr:cNvSpPr txBox="1">
          <a:spLocks noChangeArrowheads="1"/>
        </xdr:cNvSpPr>
      </xdr:nvSpPr>
      <xdr:spPr>
        <a:xfrm flipV="1">
          <a:off x="0" y="30737175"/>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7" name="TextBox 7"/>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8" name="TextBox 8"/>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9" name="TextBox 9"/>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0" name="TextBox 10"/>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11" name="TextBox 11"/>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2" name="TextBox 12"/>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38100</xdr:rowOff>
    </xdr:from>
    <xdr:to>
      <xdr:col>0</xdr:col>
      <xdr:colOff>28575</xdr:colOff>
      <xdr:row>163</xdr:row>
      <xdr:rowOff>133350</xdr:rowOff>
    </xdr:to>
    <xdr:sp>
      <xdr:nvSpPr>
        <xdr:cNvPr id="13" name="TextBox 13"/>
        <xdr:cNvSpPr txBox="1">
          <a:spLocks noChangeArrowheads="1"/>
        </xdr:cNvSpPr>
      </xdr:nvSpPr>
      <xdr:spPr>
        <a:xfrm flipV="1">
          <a:off x="0" y="30737175"/>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163</xdr:row>
      <xdr:rowOff>38100</xdr:rowOff>
    </xdr:from>
    <xdr:to>
      <xdr:col>5</xdr:col>
      <xdr:colOff>28575</xdr:colOff>
      <xdr:row>163</xdr:row>
      <xdr:rowOff>133350</xdr:rowOff>
    </xdr:to>
    <xdr:sp>
      <xdr:nvSpPr>
        <xdr:cNvPr id="14" name="TextBox 14"/>
        <xdr:cNvSpPr txBox="1">
          <a:spLocks noChangeArrowheads="1"/>
        </xdr:cNvSpPr>
      </xdr:nvSpPr>
      <xdr:spPr>
        <a:xfrm flipV="1">
          <a:off x="7305675" y="30737175"/>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38100</xdr:rowOff>
    </xdr:from>
    <xdr:to>
      <xdr:col>0</xdr:col>
      <xdr:colOff>28575</xdr:colOff>
      <xdr:row>163</xdr:row>
      <xdr:rowOff>133350</xdr:rowOff>
    </xdr:to>
    <xdr:sp>
      <xdr:nvSpPr>
        <xdr:cNvPr id="15" name="TextBox 15"/>
        <xdr:cNvSpPr txBox="1">
          <a:spLocks noChangeArrowheads="1"/>
        </xdr:cNvSpPr>
      </xdr:nvSpPr>
      <xdr:spPr>
        <a:xfrm flipV="1">
          <a:off x="0" y="30737175"/>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6" name="TextBox 16"/>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17" name="TextBox 17"/>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8" name="TextBox 18"/>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19" name="TextBox 19"/>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165</xdr:row>
      <xdr:rowOff>38100</xdr:rowOff>
    </xdr:from>
    <xdr:to>
      <xdr:col>5</xdr:col>
      <xdr:colOff>28575</xdr:colOff>
      <xdr:row>165</xdr:row>
      <xdr:rowOff>152400</xdr:rowOff>
    </xdr:to>
    <xdr:sp>
      <xdr:nvSpPr>
        <xdr:cNvPr id="20" name="TextBox 20"/>
        <xdr:cNvSpPr txBox="1">
          <a:spLocks noChangeArrowheads="1"/>
        </xdr:cNvSpPr>
      </xdr:nvSpPr>
      <xdr:spPr>
        <a:xfrm flipV="1">
          <a:off x="7305675"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165</xdr:row>
      <xdr:rowOff>38100</xdr:rowOff>
    </xdr:from>
    <xdr:to>
      <xdr:col>0</xdr:col>
      <xdr:colOff>28575</xdr:colOff>
      <xdr:row>165</xdr:row>
      <xdr:rowOff>152400</xdr:rowOff>
    </xdr:to>
    <xdr:sp>
      <xdr:nvSpPr>
        <xdr:cNvPr id="21" name="TextBox 21"/>
        <xdr:cNvSpPr txBox="1">
          <a:spLocks noChangeArrowheads="1"/>
        </xdr:cNvSpPr>
      </xdr:nvSpPr>
      <xdr:spPr>
        <a:xfrm flipV="1">
          <a:off x="0" y="3109912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166</xdr:row>
      <xdr:rowOff>38100</xdr:rowOff>
    </xdr:from>
    <xdr:to>
      <xdr:col>0</xdr:col>
      <xdr:colOff>28575</xdr:colOff>
      <xdr:row>166</xdr:row>
      <xdr:rowOff>133350</xdr:rowOff>
    </xdr:to>
    <xdr:sp>
      <xdr:nvSpPr>
        <xdr:cNvPr id="22" name="TextBox 22"/>
        <xdr:cNvSpPr txBox="1">
          <a:spLocks noChangeArrowheads="1"/>
        </xdr:cNvSpPr>
      </xdr:nvSpPr>
      <xdr:spPr>
        <a:xfrm flipV="1">
          <a:off x="0" y="31280100"/>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166</xdr:row>
      <xdr:rowOff>38100</xdr:rowOff>
    </xdr:from>
    <xdr:to>
      <xdr:col>5</xdr:col>
      <xdr:colOff>28575</xdr:colOff>
      <xdr:row>166</xdr:row>
      <xdr:rowOff>133350</xdr:rowOff>
    </xdr:to>
    <xdr:sp>
      <xdr:nvSpPr>
        <xdr:cNvPr id="23" name="TextBox 23"/>
        <xdr:cNvSpPr txBox="1">
          <a:spLocks noChangeArrowheads="1"/>
        </xdr:cNvSpPr>
      </xdr:nvSpPr>
      <xdr:spPr>
        <a:xfrm flipV="1">
          <a:off x="7305675" y="31280100"/>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166</xdr:row>
      <xdr:rowOff>38100</xdr:rowOff>
    </xdr:from>
    <xdr:to>
      <xdr:col>0</xdr:col>
      <xdr:colOff>28575</xdr:colOff>
      <xdr:row>166</xdr:row>
      <xdr:rowOff>133350</xdr:rowOff>
    </xdr:to>
    <xdr:sp>
      <xdr:nvSpPr>
        <xdr:cNvPr id="24" name="TextBox 24"/>
        <xdr:cNvSpPr txBox="1">
          <a:spLocks noChangeArrowheads="1"/>
        </xdr:cNvSpPr>
      </xdr:nvSpPr>
      <xdr:spPr>
        <a:xfrm flipV="1">
          <a:off x="0" y="31280100"/>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25" name="TextBox 25"/>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167</xdr:row>
      <xdr:rowOff>38100</xdr:rowOff>
    </xdr:from>
    <xdr:to>
      <xdr:col>5</xdr:col>
      <xdr:colOff>28575</xdr:colOff>
      <xdr:row>167</xdr:row>
      <xdr:rowOff>152400</xdr:rowOff>
    </xdr:to>
    <xdr:sp>
      <xdr:nvSpPr>
        <xdr:cNvPr id="26" name="TextBox 26"/>
        <xdr:cNvSpPr txBox="1">
          <a:spLocks noChangeArrowheads="1"/>
        </xdr:cNvSpPr>
      </xdr:nvSpPr>
      <xdr:spPr>
        <a:xfrm flipV="1">
          <a:off x="7305675"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27" name="TextBox 27"/>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28" name="TextBox 28"/>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167</xdr:row>
      <xdr:rowOff>38100</xdr:rowOff>
    </xdr:from>
    <xdr:to>
      <xdr:col>5</xdr:col>
      <xdr:colOff>28575</xdr:colOff>
      <xdr:row>167</xdr:row>
      <xdr:rowOff>152400</xdr:rowOff>
    </xdr:to>
    <xdr:sp>
      <xdr:nvSpPr>
        <xdr:cNvPr id="29" name="TextBox 29"/>
        <xdr:cNvSpPr txBox="1">
          <a:spLocks noChangeArrowheads="1"/>
        </xdr:cNvSpPr>
      </xdr:nvSpPr>
      <xdr:spPr>
        <a:xfrm flipV="1">
          <a:off x="7305675"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0" name="TextBox 30"/>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166</xdr:row>
      <xdr:rowOff>38100</xdr:rowOff>
    </xdr:from>
    <xdr:to>
      <xdr:col>0</xdr:col>
      <xdr:colOff>28575</xdr:colOff>
      <xdr:row>166</xdr:row>
      <xdr:rowOff>133350</xdr:rowOff>
    </xdr:to>
    <xdr:sp>
      <xdr:nvSpPr>
        <xdr:cNvPr id="31" name="TextBox 31"/>
        <xdr:cNvSpPr txBox="1">
          <a:spLocks noChangeArrowheads="1"/>
        </xdr:cNvSpPr>
      </xdr:nvSpPr>
      <xdr:spPr>
        <a:xfrm flipV="1">
          <a:off x="0" y="31280100"/>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166</xdr:row>
      <xdr:rowOff>38100</xdr:rowOff>
    </xdr:from>
    <xdr:to>
      <xdr:col>5</xdr:col>
      <xdr:colOff>28575</xdr:colOff>
      <xdr:row>166</xdr:row>
      <xdr:rowOff>133350</xdr:rowOff>
    </xdr:to>
    <xdr:sp>
      <xdr:nvSpPr>
        <xdr:cNvPr id="32" name="TextBox 32"/>
        <xdr:cNvSpPr txBox="1">
          <a:spLocks noChangeArrowheads="1"/>
        </xdr:cNvSpPr>
      </xdr:nvSpPr>
      <xdr:spPr>
        <a:xfrm flipV="1">
          <a:off x="7305675" y="31280100"/>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166</xdr:row>
      <xdr:rowOff>38100</xdr:rowOff>
    </xdr:from>
    <xdr:to>
      <xdr:col>0</xdr:col>
      <xdr:colOff>28575</xdr:colOff>
      <xdr:row>166</xdr:row>
      <xdr:rowOff>133350</xdr:rowOff>
    </xdr:to>
    <xdr:sp>
      <xdr:nvSpPr>
        <xdr:cNvPr id="33" name="TextBox 33"/>
        <xdr:cNvSpPr txBox="1">
          <a:spLocks noChangeArrowheads="1"/>
        </xdr:cNvSpPr>
      </xdr:nvSpPr>
      <xdr:spPr>
        <a:xfrm flipV="1">
          <a:off x="0" y="31280100"/>
          <a:ext cx="28575" cy="10477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4" name="TextBox 34"/>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167</xdr:row>
      <xdr:rowOff>38100</xdr:rowOff>
    </xdr:from>
    <xdr:to>
      <xdr:col>5</xdr:col>
      <xdr:colOff>28575</xdr:colOff>
      <xdr:row>167</xdr:row>
      <xdr:rowOff>152400</xdr:rowOff>
    </xdr:to>
    <xdr:sp>
      <xdr:nvSpPr>
        <xdr:cNvPr id="35" name="TextBox 35"/>
        <xdr:cNvSpPr txBox="1">
          <a:spLocks noChangeArrowheads="1"/>
        </xdr:cNvSpPr>
      </xdr:nvSpPr>
      <xdr:spPr>
        <a:xfrm flipV="1">
          <a:off x="7305675"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6" name="TextBox 36"/>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7" name="TextBox 37"/>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167</xdr:row>
      <xdr:rowOff>38100</xdr:rowOff>
    </xdr:from>
    <xdr:to>
      <xdr:col>5</xdr:col>
      <xdr:colOff>28575</xdr:colOff>
      <xdr:row>167</xdr:row>
      <xdr:rowOff>152400</xdr:rowOff>
    </xdr:to>
    <xdr:sp>
      <xdr:nvSpPr>
        <xdr:cNvPr id="38" name="TextBox 38"/>
        <xdr:cNvSpPr txBox="1">
          <a:spLocks noChangeArrowheads="1"/>
        </xdr:cNvSpPr>
      </xdr:nvSpPr>
      <xdr:spPr>
        <a:xfrm flipV="1">
          <a:off x="7305675"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167</xdr:row>
      <xdr:rowOff>38100</xdr:rowOff>
    </xdr:from>
    <xdr:to>
      <xdr:col>0</xdr:col>
      <xdr:colOff>28575</xdr:colOff>
      <xdr:row>167</xdr:row>
      <xdr:rowOff>152400</xdr:rowOff>
    </xdr:to>
    <xdr:sp>
      <xdr:nvSpPr>
        <xdr:cNvPr id="39" name="TextBox 39"/>
        <xdr:cNvSpPr txBox="1">
          <a:spLocks noChangeArrowheads="1"/>
        </xdr:cNvSpPr>
      </xdr:nvSpPr>
      <xdr:spPr>
        <a:xfrm flipV="1">
          <a:off x="0" y="31461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180</xdr:row>
      <xdr:rowOff>38100</xdr:rowOff>
    </xdr:from>
    <xdr:to>
      <xdr:col>0</xdr:col>
      <xdr:colOff>28575</xdr:colOff>
      <xdr:row>180</xdr:row>
      <xdr:rowOff>152400</xdr:rowOff>
    </xdr:to>
    <xdr:sp>
      <xdr:nvSpPr>
        <xdr:cNvPr id="40" name="TextBox 40"/>
        <xdr:cNvSpPr txBox="1">
          <a:spLocks noChangeArrowheads="1"/>
        </xdr:cNvSpPr>
      </xdr:nvSpPr>
      <xdr:spPr>
        <a:xfrm flipV="1">
          <a:off x="0" y="345852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180</xdr:row>
      <xdr:rowOff>38100</xdr:rowOff>
    </xdr:from>
    <xdr:to>
      <xdr:col>0</xdr:col>
      <xdr:colOff>28575</xdr:colOff>
      <xdr:row>180</xdr:row>
      <xdr:rowOff>152400</xdr:rowOff>
    </xdr:to>
    <xdr:sp>
      <xdr:nvSpPr>
        <xdr:cNvPr id="41" name="TextBox 42"/>
        <xdr:cNvSpPr txBox="1">
          <a:spLocks noChangeArrowheads="1"/>
        </xdr:cNvSpPr>
      </xdr:nvSpPr>
      <xdr:spPr>
        <a:xfrm flipV="1">
          <a:off x="0" y="345852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197</xdr:row>
      <xdr:rowOff>0</xdr:rowOff>
    </xdr:from>
    <xdr:to>
      <xdr:col>0</xdr:col>
      <xdr:colOff>28575</xdr:colOff>
      <xdr:row>197</xdr:row>
      <xdr:rowOff>0</xdr:rowOff>
    </xdr:to>
    <xdr:sp>
      <xdr:nvSpPr>
        <xdr:cNvPr id="42" name="TextBox 43"/>
        <xdr:cNvSpPr txBox="1">
          <a:spLocks noChangeArrowheads="1"/>
        </xdr:cNvSpPr>
      </xdr:nvSpPr>
      <xdr:spPr>
        <a:xfrm flipV="1">
          <a:off x="0"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197</xdr:row>
      <xdr:rowOff>0</xdr:rowOff>
    </xdr:from>
    <xdr:to>
      <xdr:col>5</xdr:col>
      <xdr:colOff>28575</xdr:colOff>
      <xdr:row>197</xdr:row>
      <xdr:rowOff>0</xdr:rowOff>
    </xdr:to>
    <xdr:sp>
      <xdr:nvSpPr>
        <xdr:cNvPr id="43" name="TextBox 44"/>
        <xdr:cNvSpPr txBox="1">
          <a:spLocks noChangeArrowheads="1"/>
        </xdr:cNvSpPr>
      </xdr:nvSpPr>
      <xdr:spPr>
        <a:xfrm flipV="1">
          <a:off x="7305675"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197</xdr:row>
      <xdr:rowOff>0</xdr:rowOff>
    </xdr:from>
    <xdr:to>
      <xdr:col>0</xdr:col>
      <xdr:colOff>28575</xdr:colOff>
      <xdr:row>197</xdr:row>
      <xdr:rowOff>0</xdr:rowOff>
    </xdr:to>
    <xdr:sp>
      <xdr:nvSpPr>
        <xdr:cNvPr id="44" name="TextBox 45"/>
        <xdr:cNvSpPr txBox="1">
          <a:spLocks noChangeArrowheads="1"/>
        </xdr:cNvSpPr>
      </xdr:nvSpPr>
      <xdr:spPr>
        <a:xfrm flipV="1">
          <a:off x="0"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197</xdr:row>
      <xdr:rowOff>0</xdr:rowOff>
    </xdr:from>
    <xdr:to>
      <xdr:col>0</xdr:col>
      <xdr:colOff>28575</xdr:colOff>
      <xdr:row>197</xdr:row>
      <xdr:rowOff>0</xdr:rowOff>
    </xdr:to>
    <xdr:sp>
      <xdr:nvSpPr>
        <xdr:cNvPr id="45" name="TextBox 46"/>
        <xdr:cNvSpPr txBox="1">
          <a:spLocks noChangeArrowheads="1"/>
        </xdr:cNvSpPr>
      </xdr:nvSpPr>
      <xdr:spPr>
        <a:xfrm flipV="1">
          <a:off x="0"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197</xdr:row>
      <xdr:rowOff>0</xdr:rowOff>
    </xdr:from>
    <xdr:to>
      <xdr:col>5</xdr:col>
      <xdr:colOff>28575</xdr:colOff>
      <xdr:row>197</xdr:row>
      <xdr:rowOff>0</xdr:rowOff>
    </xdr:to>
    <xdr:sp>
      <xdr:nvSpPr>
        <xdr:cNvPr id="46" name="TextBox 47"/>
        <xdr:cNvSpPr txBox="1">
          <a:spLocks noChangeArrowheads="1"/>
        </xdr:cNvSpPr>
      </xdr:nvSpPr>
      <xdr:spPr>
        <a:xfrm flipV="1">
          <a:off x="7305675"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197</xdr:row>
      <xdr:rowOff>0</xdr:rowOff>
    </xdr:from>
    <xdr:to>
      <xdr:col>0</xdr:col>
      <xdr:colOff>28575</xdr:colOff>
      <xdr:row>197</xdr:row>
      <xdr:rowOff>0</xdr:rowOff>
    </xdr:to>
    <xdr:sp>
      <xdr:nvSpPr>
        <xdr:cNvPr id="47" name="TextBox 48"/>
        <xdr:cNvSpPr txBox="1">
          <a:spLocks noChangeArrowheads="1"/>
        </xdr:cNvSpPr>
      </xdr:nvSpPr>
      <xdr:spPr>
        <a:xfrm flipV="1">
          <a:off x="0" y="37852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186</xdr:row>
      <xdr:rowOff>38100</xdr:rowOff>
    </xdr:from>
    <xdr:to>
      <xdr:col>0</xdr:col>
      <xdr:colOff>28575</xdr:colOff>
      <xdr:row>186</xdr:row>
      <xdr:rowOff>152400</xdr:rowOff>
    </xdr:to>
    <xdr:sp>
      <xdr:nvSpPr>
        <xdr:cNvPr id="48" name="TextBox 51"/>
        <xdr:cNvSpPr txBox="1">
          <a:spLocks noChangeArrowheads="1"/>
        </xdr:cNvSpPr>
      </xdr:nvSpPr>
      <xdr:spPr>
        <a:xfrm flipV="1">
          <a:off x="0" y="3583305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186</xdr:row>
      <xdr:rowOff>38100</xdr:rowOff>
    </xdr:from>
    <xdr:to>
      <xdr:col>0</xdr:col>
      <xdr:colOff>28575</xdr:colOff>
      <xdr:row>186</xdr:row>
      <xdr:rowOff>152400</xdr:rowOff>
    </xdr:to>
    <xdr:sp>
      <xdr:nvSpPr>
        <xdr:cNvPr id="49" name="TextBox 52"/>
        <xdr:cNvSpPr txBox="1">
          <a:spLocks noChangeArrowheads="1"/>
        </xdr:cNvSpPr>
      </xdr:nvSpPr>
      <xdr:spPr>
        <a:xfrm flipV="1">
          <a:off x="0" y="3583305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169</xdr:row>
      <xdr:rowOff>38100</xdr:rowOff>
    </xdr:from>
    <xdr:to>
      <xdr:col>0</xdr:col>
      <xdr:colOff>28575</xdr:colOff>
      <xdr:row>169</xdr:row>
      <xdr:rowOff>152400</xdr:rowOff>
    </xdr:to>
    <xdr:sp>
      <xdr:nvSpPr>
        <xdr:cNvPr id="50" name="TextBox 69"/>
        <xdr:cNvSpPr txBox="1">
          <a:spLocks noChangeArrowheads="1"/>
        </xdr:cNvSpPr>
      </xdr:nvSpPr>
      <xdr:spPr>
        <a:xfrm flipV="1">
          <a:off x="0" y="31842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169</xdr:row>
      <xdr:rowOff>38100</xdr:rowOff>
    </xdr:from>
    <xdr:to>
      <xdr:col>5</xdr:col>
      <xdr:colOff>28575</xdr:colOff>
      <xdr:row>169</xdr:row>
      <xdr:rowOff>152400</xdr:rowOff>
    </xdr:to>
    <xdr:sp>
      <xdr:nvSpPr>
        <xdr:cNvPr id="51" name="TextBox 70"/>
        <xdr:cNvSpPr txBox="1">
          <a:spLocks noChangeArrowheads="1"/>
        </xdr:cNvSpPr>
      </xdr:nvSpPr>
      <xdr:spPr>
        <a:xfrm flipV="1">
          <a:off x="7305675" y="31842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169</xdr:row>
      <xdr:rowOff>38100</xdr:rowOff>
    </xdr:from>
    <xdr:to>
      <xdr:col>0</xdr:col>
      <xdr:colOff>28575</xdr:colOff>
      <xdr:row>169</xdr:row>
      <xdr:rowOff>152400</xdr:rowOff>
    </xdr:to>
    <xdr:sp>
      <xdr:nvSpPr>
        <xdr:cNvPr id="52" name="TextBox 71"/>
        <xdr:cNvSpPr txBox="1">
          <a:spLocks noChangeArrowheads="1"/>
        </xdr:cNvSpPr>
      </xdr:nvSpPr>
      <xdr:spPr>
        <a:xfrm flipV="1">
          <a:off x="0" y="31842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170</xdr:row>
      <xdr:rowOff>38100</xdr:rowOff>
    </xdr:from>
    <xdr:to>
      <xdr:col>0</xdr:col>
      <xdr:colOff>28575</xdr:colOff>
      <xdr:row>170</xdr:row>
      <xdr:rowOff>152400</xdr:rowOff>
    </xdr:to>
    <xdr:sp>
      <xdr:nvSpPr>
        <xdr:cNvPr id="53" name="TextBox 72"/>
        <xdr:cNvSpPr txBox="1">
          <a:spLocks noChangeArrowheads="1"/>
        </xdr:cNvSpPr>
      </xdr:nvSpPr>
      <xdr:spPr>
        <a:xfrm flipV="1">
          <a:off x="0" y="321564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170</xdr:row>
      <xdr:rowOff>38100</xdr:rowOff>
    </xdr:from>
    <xdr:to>
      <xdr:col>0</xdr:col>
      <xdr:colOff>28575</xdr:colOff>
      <xdr:row>170</xdr:row>
      <xdr:rowOff>152400</xdr:rowOff>
    </xdr:to>
    <xdr:sp>
      <xdr:nvSpPr>
        <xdr:cNvPr id="54" name="TextBox 74"/>
        <xdr:cNvSpPr txBox="1">
          <a:spLocks noChangeArrowheads="1"/>
        </xdr:cNvSpPr>
      </xdr:nvSpPr>
      <xdr:spPr>
        <a:xfrm flipV="1">
          <a:off x="0" y="321564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170</xdr:row>
      <xdr:rowOff>38100</xdr:rowOff>
    </xdr:from>
    <xdr:to>
      <xdr:col>0</xdr:col>
      <xdr:colOff>28575</xdr:colOff>
      <xdr:row>170</xdr:row>
      <xdr:rowOff>152400</xdr:rowOff>
    </xdr:to>
    <xdr:sp>
      <xdr:nvSpPr>
        <xdr:cNvPr id="55" name="TextBox 75"/>
        <xdr:cNvSpPr txBox="1">
          <a:spLocks noChangeArrowheads="1"/>
        </xdr:cNvSpPr>
      </xdr:nvSpPr>
      <xdr:spPr>
        <a:xfrm flipV="1">
          <a:off x="0" y="321564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170</xdr:row>
      <xdr:rowOff>38100</xdr:rowOff>
    </xdr:from>
    <xdr:to>
      <xdr:col>0</xdr:col>
      <xdr:colOff>28575</xdr:colOff>
      <xdr:row>170</xdr:row>
      <xdr:rowOff>152400</xdr:rowOff>
    </xdr:to>
    <xdr:sp>
      <xdr:nvSpPr>
        <xdr:cNvPr id="56" name="TextBox 77"/>
        <xdr:cNvSpPr txBox="1">
          <a:spLocks noChangeArrowheads="1"/>
        </xdr:cNvSpPr>
      </xdr:nvSpPr>
      <xdr:spPr>
        <a:xfrm flipV="1">
          <a:off x="0" y="321564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195</xdr:row>
      <xdr:rowOff>0</xdr:rowOff>
    </xdr:from>
    <xdr:to>
      <xdr:col>0</xdr:col>
      <xdr:colOff>28575</xdr:colOff>
      <xdr:row>195</xdr:row>
      <xdr:rowOff>0</xdr:rowOff>
    </xdr:to>
    <xdr:sp>
      <xdr:nvSpPr>
        <xdr:cNvPr id="57" name="TextBox 80"/>
        <xdr:cNvSpPr txBox="1">
          <a:spLocks noChangeArrowheads="1"/>
        </xdr:cNvSpPr>
      </xdr:nvSpPr>
      <xdr:spPr>
        <a:xfrm flipV="1">
          <a:off x="0" y="37471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195</xdr:row>
      <xdr:rowOff>0</xdr:rowOff>
    </xdr:from>
    <xdr:to>
      <xdr:col>5</xdr:col>
      <xdr:colOff>28575</xdr:colOff>
      <xdr:row>195</xdr:row>
      <xdr:rowOff>0</xdr:rowOff>
    </xdr:to>
    <xdr:sp>
      <xdr:nvSpPr>
        <xdr:cNvPr id="58" name="TextBox 81"/>
        <xdr:cNvSpPr txBox="1">
          <a:spLocks noChangeArrowheads="1"/>
        </xdr:cNvSpPr>
      </xdr:nvSpPr>
      <xdr:spPr>
        <a:xfrm flipV="1">
          <a:off x="7305675" y="37471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195</xdr:row>
      <xdr:rowOff>0</xdr:rowOff>
    </xdr:from>
    <xdr:to>
      <xdr:col>0</xdr:col>
      <xdr:colOff>28575</xdr:colOff>
      <xdr:row>195</xdr:row>
      <xdr:rowOff>0</xdr:rowOff>
    </xdr:to>
    <xdr:sp>
      <xdr:nvSpPr>
        <xdr:cNvPr id="59" name="TextBox 82"/>
        <xdr:cNvSpPr txBox="1">
          <a:spLocks noChangeArrowheads="1"/>
        </xdr:cNvSpPr>
      </xdr:nvSpPr>
      <xdr:spPr>
        <a:xfrm flipV="1">
          <a:off x="0" y="37471350"/>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YEN%2011\THUYET%20MINH%20BCTC-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DUNG"/>
      <sheetName val="q1"/>
      <sheetName val="Q2"/>
      <sheetName val="Q3"/>
      <sheetName val="Q4"/>
      <sheetName val="kiemtoan"/>
      <sheetName val="Sheet1"/>
    </sheetNames>
    <sheetDataSet>
      <sheetData sheetId="1">
        <row r="271">
          <cell r="D271">
            <v>325070149</v>
          </cell>
        </row>
        <row r="272">
          <cell r="D272">
            <v>218436856</v>
          </cell>
        </row>
        <row r="273">
          <cell r="D273">
            <v>1846691897</v>
          </cell>
        </row>
        <row r="274">
          <cell r="D274">
            <v>417166580</v>
          </cell>
        </row>
        <row r="275">
          <cell r="D275">
            <v>8967273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78"/>
  <sheetViews>
    <sheetView zoomScale="95" zoomScaleNormal="95" workbookViewId="0" topLeftCell="A1">
      <selection activeCell="G36" sqref="G36"/>
    </sheetView>
  </sheetViews>
  <sheetFormatPr defaultColWidth="8.796875" defaultRowHeight="15"/>
  <cols>
    <col min="1" max="1" width="3.796875" style="229" customWidth="1"/>
    <col min="2" max="2" width="33.796875" style="230" customWidth="1"/>
    <col min="3" max="3" width="4.796875" style="231" customWidth="1"/>
    <col min="4" max="4" width="5.796875" style="231" bestFit="1" customWidth="1"/>
    <col min="5" max="5" width="15.3984375" style="231" customWidth="1"/>
    <col min="6" max="6" width="17.69921875" style="231" customWidth="1"/>
    <col min="7" max="7" width="16" style="230" customWidth="1"/>
    <col min="8" max="8" width="16.59765625" style="230" customWidth="1"/>
    <col min="9" max="9" width="14.3984375" style="230" bestFit="1" customWidth="1"/>
    <col min="10" max="16384" width="5.69921875" style="230" customWidth="1"/>
  </cols>
  <sheetData>
    <row r="1" spans="1:6" s="198" customFormat="1" ht="15.75">
      <c r="A1" s="194" t="s">
        <v>107</v>
      </c>
      <c r="B1" s="195"/>
      <c r="C1" s="196"/>
      <c r="D1" s="196"/>
      <c r="E1" s="196"/>
      <c r="F1" s="197"/>
    </row>
    <row r="2" spans="1:6" s="199" customFormat="1" ht="15.75" hidden="1">
      <c r="A2" s="194" t="s">
        <v>108</v>
      </c>
      <c r="C2" s="200"/>
      <c r="D2" s="200"/>
      <c r="E2" s="200"/>
      <c r="F2" s="201"/>
    </row>
    <row r="3" spans="1:6" s="199" customFormat="1" ht="15.75" hidden="1">
      <c r="A3" s="194" t="s">
        <v>109</v>
      </c>
      <c r="C3" s="200"/>
      <c r="D3" s="200"/>
      <c r="E3" s="200"/>
      <c r="F3" s="201"/>
    </row>
    <row r="4" spans="1:8" s="199" customFormat="1" ht="26.25" customHeight="1">
      <c r="A4" s="309" t="s">
        <v>110</v>
      </c>
      <c r="B4" s="309"/>
      <c r="C4" s="309"/>
      <c r="D4" s="309"/>
      <c r="E4" s="309"/>
      <c r="F4" s="309"/>
      <c r="G4" s="309"/>
      <c r="H4" s="309"/>
    </row>
    <row r="5" spans="1:8" s="199" customFormat="1" ht="24" customHeight="1">
      <c r="A5" s="309" t="s">
        <v>620</v>
      </c>
      <c r="B5" s="309"/>
      <c r="C5" s="309"/>
      <c r="D5" s="309"/>
      <c r="E5" s="309"/>
      <c r="F5" s="309"/>
      <c r="G5" s="309"/>
      <c r="H5" s="309"/>
    </row>
    <row r="6" spans="1:9" s="198" customFormat="1" ht="15">
      <c r="A6" s="202"/>
      <c r="C6" s="196"/>
      <c r="D6" s="196"/>
      <c r="E6" s="196"/>
      <c r="F6" s="197"/>
      <c r="H6" s="198" t="s">
        <v>111</v>
      </c>
      <c r="I6" s="198" t="s">
        <v>112</v>
      </c>
    </row>
    <row r="7" spans="1:8" s="199" customFormat="1" ht="15.75">
      <c r="A7" s="310" t="s">
        <v>113</v>
      </c>
      <c r="B7" s="311"/>
      <c r="C7" s="314" t="s">
        <v>385</v>
      </c>
      <c r="D7" s="310" t="s">
        <v>386</v>
      </c>
      <c r="E7" s="307" t="s">
        <v>622</v>
      </c>
      <c r="F7" s="307" t="s">
        <v>621</v>
      </c>
      <c r="G7" s="307" t="s">
        <v>136</v>
      </c>
      <c r="H7" s="307" t="s">
        <v>114</v>
      </c>
    </row>
    <row r="8" spans="1:8" s="199" customFormat="1" ht="57.75" customHeight="1">
      <c r="A8" s="312"/>
      <c r="B8" s="313"/>
      <c r="C8" s="308"/>
      <c r="D8" s="312"/>
      <c r="E8" s="308"/>
      <c r="F8" s="308"/>
      <c r="G8" s="308"/>
      <c r="H8" s="308"/>
    </row>
    <row r="9" spans="1:8" s="198" customFormat="1" ht="16.5">
      <c r="A9" s="205">
        <v>1</v>
      </c>
      <c r="B9" s="206" t="s">
        <v>115</v>
      </c>
      <c r="C9" s="207">
        <v>1</v>
      </c>
      <c r="D9" s="207" t="s">
        <v>116</v>
      </c>
      <c r="E9" s="208">
        <v>8828496158</v>
      </c>
      <c r="F9" s="232">
        <v>8023996819</v>
      </c>
      <c r="G9" s="209">
        <v>42341782013</v>
      </c>
      <c r="H9" s="236">
        <v>39022484263</v>
      </c>
    </row>
    <row r="10" spans="1:8" s="198" customFormat="1" ht="16.5">
      <c r="A10" s="210">
        <v>2</v>
      </c>
      <c r="B10" s="211" t="s">
        <v>117</v>
      </c>
      <c r="C10" s="212">
        <v>2</v>
      </c>
      <c r="D10" s="212"/>
      <c r="E10" s="213">
        <v>771402628</v>
      </c>
      <c r="F10" s="233">
        <v>143073641</v>
      </c>
      <c r="G10" s="214">
        <v>1187898795</v>
      </c>
      <c r="H10" s="237">
        <v>696404874</v>
      </c>
    </row>
    <row r="11" spans="1:8" s="198" customFormat="1" ht="16.5">
      <c r="A11" s="210">
        <v>3</v>
      </c>
      <c r="B11" s="211" t="s">
        <v>118</v>
      </c>
      <c r="C11" s="212">
        <v>10</v>
      </c>
      <c r="D11" s="212"/>
      <c r="E11" s="213">
        <v>8057093530</v>
      </c>
      <c r="F11" s="234">
        <v>7880923178</v>
      </c>
      <c r="G11" s="214">
        <f>G9-G10</f>
        <v>41153883218</v>
      </c>
      <c r="H11" s="237">
        <v>38326079389</v>
      </c>
    </row>
    <row r="12" spans="1:8" s="198" customFormat="1" ht="16.5">
      <c r="A12" s="210">
        <v>4</v>
      </c>
      <c r="B12" s="211" t="s">
        <v>119</v>
      </c>
      <c r="C12" s="212">
        <v>11</v>
      </c>
      <c r="D12" s="212" t="s">
        <v>120</v>
      </c>
      <c r="E12" s="213">
        <v>6621477850</v>
      </c>
      <c r="F12" s="234">
        <v>6611605409</v>
      </c>
      <c r="G12" s="214">
        <v>34590826844</v>
      </c>
      <c r="H12" s="237">
        <v>31844752817</v>
      </c>
    </row>
    <row r="13" spans="1:8" s="198" customFormat="1" ht="16.5">
      <c r="A13" s="210">
        <v>5</v>
      </c>
      <c r="B13" s="211" t="s">
        <v>121</v>
      </c>
      <c r="C13" s="212">
        <v>20</v>
      </c>
      <c r="D13" s="212"/>
      <c r="E13" s="213">
        <v>1435615680</v>
      </c>
      <c r="F13" s="234">
        <v>1269317769</v>
      </c>
      <c r="G13" s="214">
        <v>6563056374</v>
      </c>
      <c r="H13" s="237">
        <v>6481326572</v>
      </c>
    </row>
    <row r="14" spans="1:8" s="198" customFormat="1" ht="16.5">
      <c r="A14" s="210">
        <v>6</v>
      </c>
      <c r="B14" s="211" t="s">
        <v>122</v>
      </c>
      <c r="C14" s="212">
        <v>21</v>
      </c>
      <c r="D14" s="212"/>
      <c r="E14" s="213">
        <v>213356842</v>
      </c>
      <c r="F14" s="234">
        <v>194512230</v>
      </c>
      <c r="G14" s="214">
        <v>1025029910</v>
      </c>
      <c r="H14" s="237">
        <v>878243425</v>
      </c>
    </row>
    <row r="15" spans="1:8" s="198" customFormat="1" ht="16.5">
      <c r="A15" s="210">
        <v>7</v>
      </c>
      <c r="B15" s="211" t="s">
        <v>123</v>
      </c>
      <c r="C15" s="212">
        <v>22</v>
      </c>
      <c r="D15" s="212"/>
      <c r="E15" s="213">
        <v>7248800</v>
      </c>
      <c r="F15" s="234">
        <v>51250798</v>
      </c>
      <c r="G15" s="214">
        <v>43781956</v>
      </c>
      <c r="H15" s="237">
        <v>31332014</v>
      </c>
    </row>
    <row r="16" spans="1:8" s="220" customFormat="1" ht="16.5">
      <c r="A16" s="215"/>
      <c r="B16" s="216" t="s">
        <v>124</v>
      </c>
      <c r="C16" s="217">
        <v>23</v>
      </c>
      <c r="D16" s="217"/>
      <c r="E16" s="218">
        <v>7248800</v>
      </c>
      <c r="F16" s="235">
        <v>7318500</v>
      </c>
      <c r="G16" s="219">
        <f>G15</f>
        <v>43781956</v>
      </c>
      <c r="H16" s="238">
        <v>21524900</v>
      </c>
    </row>
    <row r="17" spans="1:8" s="198" customFormat="1" ht="16.5">
      <c r="A17" s="210">
        <v>8</v>
      </c>
      <c r="B17" s="211" t="s">
        <v>125</v>
      </c>
      <c r="C17" s="212">
        <v>24</v>
      </c>
      <c r="D17" s="212"/>
      <c r="E17" s="213">
        <v>941614438</v>
      </c>
      <c r="F17" s="234">
        <v>706890163</v>
      </c>
      <c r="G17" s="214">
        <v>3778227544</v>
      </c>
      <c r="H17" s="237">
        <v>3773889967</v>
      </c>
    </row>
    <row r="18" spans="1:8" s="198" customFormat="1" ht="16.5">
      <c r="A18" s="210">
        <v>9</v>
      </c>
      <c r="B18" s="211" t="s">
        <v>126</v>
      </c>
      <c r="C18" s="212">
        <v>25</v>
      </c>
      <c r="D18" s="212"/>
      <c r="E18" s="213">
        <v>312722197</v>
      </c>
      <c r="F18" s="234">
        <v>289248638</v>
      </c>
      <c r="G18" s="214">
        <v>1219462751</v>
      </c>
      <c r="H18" s="237">
        <v>1133678341</v>
      </c>
    </row>
    <row r="19" spans="1:8" s="198" customFormat="1" ht="16.5">
      <c r="A19" s="210">
        <v>10</v>
      </c>
      <c r="B19" s="211" t="s">
        <v>127</v>
      </c>
      <c r="C19" s="212">
        <v>30</v>
      </c>
      <c r="D19" s="212"/>
      <c r="E19" s="213">
        <v>387387087</v>
      </c>
      <c r="F19" s="234">
        <v>416440400</v>
      </c>
      <c r="G19" s="214">
        <v>2546614033</v>
      </c>
      <c r="H19" s="237">
        <v>2420669675</v>
      </c>
    </row>
    <row r="20" spans="1:8" s="198" customFormat="1" ht="16.5">
      <c r="A20" s="210">
        <v>11</v>
      </c>
      <c r="B20" s="211" t="s">
        <v>128</v>
      </c>
      <c r="C20" s="212">
        <v>31</v>
      </c>
      <c r="D20" s="212"/>
      <c r="E20" s="213">
        <v>7738810</v>
      </c>
      <c r="F20" s="234">
        <v>4382277</v>
      </c>
      <c r="G20" s="214">
        <v>19880657</v>
      </c>
      <c r="H20" s="237">
        <v>13009837</v>
      </c>
    </row>
    <row r="21" spans="1:8" s="198" customFormat="1" ht="16.5">
      <c r="A21" s="210">
        <v>12</v>
      </c>
      <c r="B21" s="211" t="s">
        <v>129</v>
      </c>
      <c r="C21" s="212">
        <v>32</v>
      </c>
      <c r="D21" s="212"/>
      <c r="E21" s="213">
        <v>35934871</v>
      </c>
      <c r="F21" s="234">
        <v>39419028</v>
      </c>
      <c r="G21" s="214">
        <v>116545716</v>
      </c>
      <c r="H21" s="237">
        <v>104793215</v>
      </c>
    </row>
    <row r="22" spans="1:8" s="198" customFormat="1" ht="16.5">
      <c r="A22" s="210">
        <v>13</v>
      </c>
      <c r="B22" s="211" t="s">
        <v>130</v>
      </c>
      <c r="C22" s="212">
        <v>40</v>
      </c>
      <c r="D22" s="212"/>
      <c r="E22" s="213">
        <v>-28196061</v>
      </c>
      <c r="F22" s="234">
        <v>-35036751</v>
      </c>
      <c r="G22" s="214">
        <v>-96665059</v>
      </c>
      <c r="H22" s="237">
        <v>-91783378</v>
      </c>
    </row>
    <row r="23" spans="1:8" s="198" customFormat="1" ht="16.5">
      <c r="A23" s="210">
        <v>14</v>
      </c>
      <c r="B23" s="211" t="s">
        <v>131</v>
      </c>
      <c r="C23" s="212">
        <v>50</v>
      </c>
      <c r="D23" s="212"/>
      <c r="E23" s="213">
        <v>359191026</v>
      </c>
      <c r="F23" s="234">
        <v>381403649</v>
      </c>
      <c r="G23" s="214">
        <v>2449948974</v>
      </c>
      <c r="H23" s="237">
        <v>2328886297</v>
      </c>
    </row>
    <row r="24" spans="1:8" s="198" customFormat="1" ht="16.5">
      <c r="A24" s="210">
        <v>15</v>
      </c>
      <c r="B24" s="211" t="s">
        <v>132</v>
      </c>
      <c r="C24" s="212">
        <v>51</v>
      </c>
      <c r="D24" s="212" t="s">
        <v>120</v>
      </c>
      <c r="E24" s="213">
        <v>-44185340</v>
      </c>
      <c r="F24" s="234">
        <v>102205662</v>
      </c>
      <c r="G24" s="214">
        <v>491895944</v>
      </c>
      <c r="H24" s="237">
        <v>482149899</v>
      </c>
    </row>
    <row r="25" spans="1:8" s="198" customFormat="1" ht="16.5">
      <c r="A25" s="210">
        <v>16</v>
      </c>
      <c r="B25" s="211" t="s">
        <v>133</v>
      </c>
      <c r="C25" s="212">
        <v>52</v>
      </c>
      <c r="D25" s="212" t="s">
        <v>120</v>
      </c>
      <c r="E25" s="213">
        <v>0</v>
      </c>
      <c r="F25" s="234">
        <v>0</v>
      </c>
      <c r="G25" s="214"/>
      <c r="H25" s="237">
        <v>0</v>
      </c>
    </row>
    <row r="26" spans="1:8" s="198" customFormat="1" ht="16.5">
      <c r="A26" s="210">
        <v>17</v>
      </c>
      <c r="B26" s="211" t="s">
        <v>134</v>
      </c>
      <c r="C26" s="212">
        <v>60</v>
      </c>
      <c r="D26" s="212"/>
      <c r="E26" s="213">
        <f>E23-E24</f>
        <v>403376366</v>
      </c>
      <c r="F26" s="234">
        <v>279197987</v>
      </c>
      <c r="G26" s="214">
        <f>G23-G24</f>
        <v>1958053030</v>
      </c>
      <c r="H26" s="237">
        <f>H23-H24</f>
        <v>1846736398</v>
      </c>
    </row>
    <row r="27" spans="1:8" s="198" customFormat="1" ht="16.5">
      <c r="A27" s="221">
        <v>18</v>
      </c>
      <c r="B27" s="222" t="s">
        <v>135</v>
      </c>
      <c r="C27" s="223">
        <v>70</v>
      </c>
      <c r="D27" s="223"/>
      <c r="E27" s="224"/>
      <c r="F27" s="224"/>
      <c r="G27" s="222"/>
      <c r="H27" s="222"/>
    </row>
    <row r="28" spans="1:6" s="198" customFormat="1" ht="15" hidden="1">
      <c r="A28" s="202"/>
      <c r="C28" s="196"/>
      <c r="D28" s="196"/>
      <c r="E28" s="196"/>
      <c r="F28" s="196"/>
    </row>
    <row r="29" spans="1:6" s="198" customFormat="1" ht="15" hidden="1">
      <c r="A29" s="202"/>
      <c r="C29" s="196"/>
      <c r="D29" s="196"/>
      <c r="E29" s="196"/>
      <c r="F29" s="196"/>
    </row>
    <row r="30" spans="1:6" s="198" customFormat="1" ht="17.25">
      <c r="A30" s="202"/>
      <c r="B30" s="303" t="s">
        <v>628</v>
      </c>
      <c r="C30" s="196"/>
      <c r="D30" s="196"/>
      <c r="E30" s="196"/>
      <c r="F30" s="196"/>
    </row>
    <row r="31" spans="1:6" s="198" customFormat="1" ht="15">
      <c r="A31" s="202"/>
      <c r="B31" s="198" t="s">
        <v>631</v>
      </c>
      <c r="C31" s="196"/>
      <c r="D31" s="196"/>
      <c r="E31" s="196"/>
      <c r="F31" s="196"/>
    </row>
    <row r="32" spans="1:6" s="226" customFormat="1" ht="21" customHeight="1">
      <c r="A32" s="225"/>
      <c r="C32" s="227"/>
      <c r="D32" s="227"/>
      <c r="E32" s="227"/>
      <c r="F32" s="227" t="s">
        <v>623</v>
      </c>
    </row>
    <row r="33" spans="1:6" s="226" customFormat="1" ht="16.5">
      <c r="A33" s="225"/>
      <c r="B33" s="226" t="s">
        <v>91</v>
      </c>
      <c r="C33" s="227"/>
      <c r="D33" s="227"/>
      <c r="E33" s="227"/>
      <c r="F33" s="228" t="s">
        <v>85</v>
      </c>
    </row>
    <row r="34" spans="1:6" s="226" customFormat="1" ht="16.5">
      <c r="A34" s="225"/>
      <c r="C34" s="227"/>
      <c r="D34" s="227"/>
      <c r="E34" s="227"/>
      <c r="F34" s="227"/>
    </row>
    <row r="35" spans="1:6" s="226" customFormat="1" ht="16.5">
      <c r="A35" s="225"/>
      <c r="C35" s="227"/>
      <c r="D35" s="227"/>
      <c r="E35" s="227"/>
      <c r="F35" s="227"/>
    </row>
    <row r="36" spans="1:6" s="226" customFormat="1" ht="16.5">
      <c r="A36" s="225"/>
      <c r="C36" s="227"/>
      <c r="D36" s="227"/>
      <c r="E36" s="227"/>
      <c r="F36" s="227"/>
    </row>
    <row r="37" spans="1:6" s="226" customFormat="1" ht="16.5">
      <c r="A37" s="225"/>
      <c r="C37" s="227"/>
      <c r="D37" s="227"/>
      <c r="E37" s="227"/>
      <c r="F37" s="227"/>
    </row>
    <row r="38" spans="1:6" s="226" customFormat="1" ht="16.5">
      <c r="A38" s="225"/>
      <c r="B38" s="226" t="s">
        <v>86</v>
      </c>
      <c r="C38" s="227"/>
      <c r="D38" s="227"/>
      <c r="E38" s="227"/>
      <c r="F38" s="227" t="s">
        <v>87</v>
      </c>
    </row>
    <row r="39" spans="1:6" s="198" customFormat="1" ht="15">
      <c r="A39" s="202"/>
      <c r="C39" s="196"/>
      <c r="D39" s="196"/>
      <c r="E39" s="197"/>
      <c r="F39" s="196"/>
    </row>
    <row r="40" spans="1:6" s="198" customFormat="1" ht="15">
      <c r="A40" s="202"/>
      <c r="C40" s="196"/>
      <c r="D40" s="196"/>
      <c r="E40" s="196"/>
      <c r="F40" s="196"/>
    </row>
    <row r="41" spans="1:6" s="198" customFormat="1" ht="18">
      <c r="A41" s="202"/>
      <c r="B41" s="304" t="s">
        <v>629</v>
      </c>
      <c r="C41" s="305"/>
      <c r="D41" s="305"/>
      <c r="E41" s="305"/>
      <c r="F41" s="305"/>
    </row>
    <row r="42" spans="1:6" s="198" customFormat="1" ht="18">
      <c r="A42" s="202"/>
      <c r="B42" s="304" t="s">
        <v>630</v>
      </c>
      <c r="C42" s="305"/>
      <c r="D42" s="305"/>
      <c r="E42" s="305"/>
      <c r="F42" s="305"/>
    </row>
    <row r="43" spans="1:6" s="198" customFormat="1" ht="15">
      <c r="A43" s="202"/>
      <c r="C43" s="196"/>
      <c r="D43" s="196"/>
      <c r="E43" s="196"/>
      <c r="F43" s="196"/>
    </row>
    <row r="44" spans="1:6" s="198" customFormat="1" ht="15">
      <c r="A44" s="202"/>
      <c r="C44" s="196"/>
      <c r="D44" s="196"/>
      <c r="E44" s="196"/>
      <c r="F44" s="196"/>
    </row>
    <row r="45" spans="1:6" s="198" customFormat="1" ht="15">
      <c r="A45" s="202"/>
      <c r="C45" s="196"/>
      <c r="D45" s="196"/>
      <c r="E45" s="196"/>
      <c r="F45" s="196"/>
    </row>
    <row r="46" spans="1:6" s="198" customFormat="1" ht="15">
      <c r="A46" s="202"/>
      <c r="C46" s="196"/>
      <c r="D46" s="196"/>
      <c r="E46" s="196"/>
      <c r="F46" s="196"/>
    </row>
    <row r="47" spans="1:6" s="198" customFormat="1" ht="15">
      <c r="A47" s="202"/>
      <c r="C47" s="196"/>
      <c r="D47" s="196"/>
      <c r="E47" s="196"/>
      <c r="F47" s="196"/>
    </row>
    <row r="48" spans="1:6" s="198" customFormat="1" ht="15">
      <c r="A48" s="202"/>
      <c r="C48" s="196"/>
      <c r="D48" s="196"/>
      <c r="E48" s="196"/>
      <c r="F48" s="196"/>
    </row>
    <row r="49" spans="1:6" s="198" customFormat="1" ht="15">
      <c r="A49" s="202"/>
      <c r="C49" s="196"/>
      <c r="D49" s="196"/>
      <c r="E49" s="196"/>
      <c r="F49" s="196"/>
    </row>
    <row r="50" spans="1:6" s="198" customFormat="1" ht="15">
      <c r="A50" s="202"/>
      <c r="C50" s="196"/>
      <c r="D50" s="196"/>
      <c r="E50" s="196"/>
      <c r="F50" s="196"/>
    </row>
    <row r="51" spans="1:6" s="198" customFormat="1" ht="15">
      <c r="A51" s="202"/>
      <c r="C51" s="196"/>
      <c r="D51" s="196"/>
      <c r="E51" s="196"/>
      <c r="F51" s="196"/>
    </row>
    <row r="52" spans="1:6" s="198" customFormat="1" ht="15">
      <c r="A52" s="202"/>
      <c r="C52" s="196"/>
      <c r="D52" s="196"/>
      <c r="E52" s="196"/>
      <c r="F52" s="196"/>
    </row>
    <row r="53" spans="1:6" s="198" customFormat="1" ht="15">
      <c r="A53" s="202"/>
      <c r="C53" s="196"/>
      <c r="D53" s="196"/>
      <c r="E53" s="196"/>
      <c r="F53" s="196"/>
    </row>
    <row r="54" spans="1:6" s="198" customFormat="1" ht="15">
      <c r="A54" s="202"/>
      <c r="C54" s="196"/>
      <c r="D54" s="196"/>
      <c r="E54" s="196"/>
      <c r="F54" s="196"/>
    </row>
    <row r="55" spans="1:6" s="198" customFormat="1" ht="15">
      <c r="A55" s="202"/>
      <c r="C55" s="196"/>
      <c r="D55" s="196"/>
      <c r="E55" s="196"/>
      <c r="F55" s="196"/>
    </row>
    <row r="56" spans="1:6" s="198" customFormat="1" ht="15">
      <c r="A56" s="202"/>
      <c r="C56" s="196"/>
      <c r="D56" s="196"/>
      <c r="E56" s="196"/>
      <c r="F56" s="196"/>
    </row>
    <row r="57" spans="1:6" s="198" customFormat="1" ht="15">
      <c r="A57" s="202"/>
      <c r="C57" s="196"/>
      <c r="D57" s="196"/>
      <c r="E57" s="196"/>
      <c r="F57" s="196"/>
    </row>
    <row r="58" spans="1:6" s="198" customFormat="1" ht="15">
      <c r="A58" s="202"/>
      <c r="C58" s="196"/>
      <c r="D58" s="196"/>
      <c r="E58" s="196"/>
      <c r="F58" s="196"/>
    </row>
    <row r="59" spans="1:6" s="198" customFormat="1" ht="15">
      <c r="A59" s="202"/>
      <c r="C59" s="196"/>
      <c r="D59" s="196"/>
      <c r="E59" s="196"/>
      <c r="F59" s="196"/>
    </row>
    <row r="60" spans="1:6" s="198" customFormat="1" ht="15">
      <c r="A60" s="202"/>
      <c r="C60" s="196"/>
      <c r="D60" s="196"/>
      <c r="E60" s="196"/>
      <c r="F60" s="196"/>
    </row>
    <row r="61" spans="1:6" s="198" customFormat="1" ht="15">
      <c r="A61" s="202"/>
      <c r="C61" s="196"/>
      <c r="D61" s="196"/>
      <c r="E61" s="196"/>
      <c r="F61" s="196"/>
    </row>
    <row r="62" spans="1:6" s="198" customFormat="1" ht="15">
      <c r="A62" s="202"/>
      <c r="C62" s="196"/>
      <c r="D62" s="196"/>
      <c r="E62" s="196"/>
      <c r="F62" s="196"/>
    </row>
    <row r="63" spans="1:6" s="198" customFormat="1" ht="15">
      <c r="A63" s="202"/>
      <c r="C63" s="196"/>
      <c r="D63" s="196"/>
      <c r="E63" s="196"/>
      <c r="F63" s="196"/>
    </row>
    <row r="64" spans="1:6" s="198" customFormat="1" ht="15">
      <c r="A64" s="202"/>
      <c r="C64" s="196"/>
      <c r="D64" s="196"/>
      <c r="E64" s="196"/>
      <c r="F64" s="196"/>
    </row>
    <row r="65" spans="1:6" s="198" customFormat="1" ht="15">
      <c r="A65" s="202"/>
      <c r="C65" s="196"/>
      <c r="D65" s="196"/>
      <c r="E65" s="196"/>
      <c r="F65" s="196"/>
    </row>
    <row r="66" spans="1:6" s="198" customFormat="1" ht="15">
      <c r="A66" s="202"/>
      <c r="C66" s="196"/>
      <c r="D66" s="196"/>
      <c r="E66" s="196"/>
      <c r="F66" s="196"/>
    </row>
    <row r="67" spans="1:6" s="198" customFormat="1" ht="15">
      <c r="A67" s="202"/>
      <c r="C67" s="196"/>
      <c r="D67" s="196"/>
      <c r="E67" s="196"/>
      <c r="F67" s="196"/>
    </row>
    <row r="68" spans="1:6" s="198" customFormat="1" ht="15">
      <c r="A68" s="202"/>
      <c r="C68" s="196"/>
      <c r="D68" s="196"/>
      <c r="E68" s="196"/>
      <c r="F68" s="196"/>
    </row>
    <row r="69" spans="1:6" s="198" customFormat="1" ht="15">
      <c r="A69" s="202"/>
      <c r="C69" s="196"/>
      <c r="D69" s="196"/>
      <c r="E69" s="196"/>
      <c r="F69" s="196"/>
    </row>
    <row r="70" spans="1:6" s="198" customFormat="1" ht="15">
      <c r="A70" s="202"/>
      <c r="C70" s="196"/>
      <c r="D70" s="196"/>
      <c r="E70" s="196"/>
      <c r="F70" s="196"/>
    </row>
    <row r="71" spans="1:6" s="198" customFormat="1" ht="15">
      <c r="A71" s="202"/>
      <c r="C71" s="196"/>
      <c r="D71" s="196"/>
      <c r="E71" s="196"/>
      <c r="F71" s="196"/>
    </row>
    <row r="72" spans="1:6" s="198" customFormat="1" ht="15">
      <c r="A72" s="202"/>
      <c r="C72" s="196"/>
      <c r="D72" s="196"/>
      <c r="E72" s="196"/>
      <c r="F72" s="196"/>
    </row>
    <row r="73" spans="1:6" s="198" customFormat="1" ht="15">
      <c r="A73" s="202"/>
      <c r="C73" s="196"/>
      <c r="D73" s="196"/>
      <c r="E73" s="196"/>
      <c r="F73" s="196"/>
    </row>
    <row r="74" spans="1:6" s="198" customFormat="1" ht="15">
      <c r="A74" s="202"/>
      <c r="C74" s="196"/>
      <c r="D74" s="196"/>
      <c r="E74" s="196"/>
      <c r="F74" s="196"/>
    </row>
    <row r="75" spans="1:6" s="198" customFormat="1" ht="15">
      <c r="A75" s="202"/>
      <c r="C75" s="196"/>
      <c r="D75" s="196"/>
      <c r="E75" s="196"/>
      <c r="F75" s="196"/>
    </row>
    <row r="76" spans="1:6" s="198" customFormat="1" ht="15">
      <c r="A76" s="202"/>
      <c r="C76" s="196"/>
      <c r="D76" s="196"/>
      <c r="E76" s="196"/>
      <c r="F76" s="196"/>
    </row>
    <row r="77" spans="1:6" s="198" customFormat="1" ht="15">
      <c r="A77" s="202"/>
      <c r="C77" s="196"/>
      <c r="D77" s="196"/>
      <c r="E77" s="196"/>
      <c r="F77" s="196"/>
    </row>
    <row r="78" spans="1:6" s="198" customFormat="1" ht="15">
      <c r="A78" s="202"/>
      <c r="C78" s="196"/>
      <c r="D78" s="196"/>
      <c r="E78" s="196"/>
      <c r="F78" s="196"/>
    </row>
  </sheetData>
  <mergeCells count="9">
    <mergeCell ref="H7:H8"/>
    <mergeCell ref="F7:F8"/>
    <mergeCell ref="E7:E8"/>
    <mergeCell ref="A4:H4"/>
    <mergeCell ref="A5:H5"/>
    <mergeCell ref="A7:B8"/>
    <mergeCell ref="C7:C8"/>
    <mergeCell ref="D7:D8"/>
    <mergeCell ref="G7:G8"/>
  </mergeCells>
  <printOptions/>
  <pageMargins left="0.18" right="0.17" top="0.48" bottom="0.24" header="0.17" footer="0.19"/>
  <pageSetup horizontalDpi="600" verticalDpi="600" orientation="landscape" paperSize="9" r:id="rId1"/>
  <headerFooter alignWithMargins="0">
    <oddHeader>&amp;R&amp;P</oddHeader>
  </headerFooter>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2:E125"/>
  <sheetViews>
    <sheetView workbookViewId="0" topLeftCell="A90">
      <selection activeCell="D6" sqref="D6:E100"/>
    </sheetView>
  </sheetViews>
  <sheetFormatPr defaultColWidth="8.796875" defaultRowHeight="15"/>
  <cols>
    <col min="1" max="1" width="33.59765625" style="239" customWidth="1"/>
    <col min="2" max="2" width="7" style="240" bestFit="1" customWidth="1"/>
    <col min="3" max="3" width="7" style="240" customWidth="1"/>
    <col min="4" max="4" width="15.09765625" style="241" bestFit="1" customWidth="1"/>
    <col min="5" max="5" width="14.8984375" style="203" bestFit="1" customWidth="1"/>
    <col min="6" max="6" width="14.69921875" style="204" customWidth="1"/>
    <col min="7" max="16384" width="8.8984375" style="204" customWidth="1"/>
  </cols>
  <sheetData>
    <row r="1" ht="4.5" customHeight="1"/>
    <row r="2" spans="1:5" s="242" customFormat="1" ht="18">
      <c r="A2" s="316" t="s">
        <v>137</v>
      </c>
      <c r="B2" s="316"/>
      <c r="C2" s="316"/>
      <c r="D2" s="316"/>
      <c r="E2" s="316"/>
    </row>
    <row r="3" spans="1:5" s="242" customFormat="1" ht="18">
      <c r="A3" s="316" t="s">
        <v>625</v>
      </c>
      <c r="B3" s="316"/>
      <c r="C3" s="316"/>
      <c r="D3" s="316"/>
      <c r="E3" s="316"/>
    </row>
    <row r="4" spans="1:5" s="242" customFormat="1" ht="16.5" customHeight="1">
      <c r="A4" s="243"/>
      <c r="B4" s="244"/>
      <c r="C4" s="244"/>
      <c r="D4" s="245"/>
      <c r="E4" s="246"/>
    </row>
    <row r="5" spans="1:5" s="242" customFormat="1" ht="16.5" customHeight="1">
      <c r="A5" s="247" t="s">
        <v>138</v>
      </c>
      <c r="B5" s="248" t="s">
        <v>139</v>
      </c>
      <c r="C5" s="248"/>
      <c r="D5" s="249" t="s">
        <v>140</v>
      </c>
      <c r="E5" s="250" t="s">
        <v>141</v>
      </c>
    </row>
    <row r="6" spans="1:5" s="242" customFormat="1" ht="16.5">
      <c r="A6" s="251" t="s">
        <v>142</v>
      </c>
      <c r="B6" s="252" t="s">
        <v>483</v>
      </c>
      <c r="C6" s="252"/>
      <c r="D6" s="253">
        <v>15038737350</v>
      </c>
      <c r="E6" s="253">
        <v>16942980886</v>
      </c>
    </row>
    <row r="7" spans="1:5" s="242" customFormat="1" ht="16.5">
      <c r="A7" s="254" t="s">
        <v>143</v>
      </c>
      <c r="B7" s="255" t="s">
        <v>481</v>
      </c>
      <c r="C7" s="255"/>
      <c r="D7" s="256">
        <v>5703846051</v>
      </c>
      <c r="E7" s="256">
        <v>1679984719</v>
      </c>
    </row>
    <row r="8" spans="1:5" s="260" customFormat="1" ht="16.5">
      <c r="A8" s="257" t="s">
        <v>144</v>
      </c>
      <c r="B8" s="258" t="s">
        <v>479</v>
      </c>
      <c r="C8" s="258"/>
      <c r="D8" s="259">
        <v>2203846051</v>
      </c>
      <c r="E8" s="259">
        <v>1679984719</v>
      </c>
    </row>
    <row r="9" spans="1:5" s="260" customFormat="1" ht="16.5">
      <c r="A9" s="257" t="s">
        <v>145</v>
      </c>
      <c r="B9" s="258" t="s">
        <v>477</v>
      </c>
      <c r="C9" s="258"/>
      <c r="D9" s="259">
        <v>3500000000</v>
      </c>
      <c r="E9" s="259">
        <v>0</v>
      </c>
    </row>
    <row r="10" spans="1:5" s="242" customFormat="1" ht="16.5">
      <c r="A10" s="254" t="s">
        <v>146</v>
      </c>
      <c r="B10" s="255" t="s">
        <v>475</v>
      </c>
      <c r="C10" s="255"/>
      <c r="D10" s="256">
        <v>1870352686</v>
      </c>
      <c r="E10" s="256">
        <v>7304426890</v>
      </c>
    </row>
    <row r="11" spans="1:5" s="260" customFormat="1" ht="16.5">
      <c r="A11" s="257" t="s">
        <v>147</v>
      </c>
      <c r="B11" s="258" t="s">
        <v>473</v>
      </c>
      <c r="C11" s="258"/>
      <c r="D11" s="259">
        <v>1870352686</v>
      </c>
      <c r="E11" s="259">
        <v>7304426890</v>
      </c>
    </row>
    <row r="12" spans="1:5" s="260" customFormat="1" ht="16.5">
      <c r="A12" s="257" t="s">
        <v>148</v>
      </c>
      <c r="B12" s="258" t="s">
        <v>471</v>
      </c>
      <c r="C12" s="258"/>
      <c r="D12" s="259" t="s">
        <v>149</v>
      </c>
      <c r="E12" s="259">
        <v>0</v>
      </c>
    </row>
    <row r="13" spans="1:5" s="242" customFormat="1" ht="16.5">
      <c r="A13" s="254" t="s">
        <v>150</v>
      </c>
      <c r="B13" s="255" t="s">
        <v>469</v>
      </c>
      <c r="C13" s="255"/>
      <c r="D13" s="256">
        <v>4253146479</v>
      </c>
      <c r="E13" s="256">
        <v>4707448998</v>
      </c>
    </row>
    <row r="14" spans="1:5" s="260" customFormat="1" ht="16.5">
      <c r="A14" s="257" t="s">
        <v>151</v>
      </c>
      <c r="B14" s="258" t="s">
        <v>467</v>
      </c>
      <c r="C14" s="258"/>
      <c r="D14" s="259">
        <v>3498559975</v>
      </c>
      <c r="E14" s="259">
        <v>4697719045</v>
      </c>
    </row>
    <row r="15" spans="1:5" s="260" customFormat="1" ht="16.5">
      <c r="A15" s="257" t="s">
        <v>152</v>
      </c>
      <c r="B15" s="258" t="s">
        <v>465</v>
      </c>
      <c r="C15" s="258"/>
      <c r="D15" s="259">
        <v>104938614</v>
      </c>
      <c r="E15" s="259">
        <v>2630615</v>
      </c>
    </row>
    <row r="16" spans="1:5" s="260" customFormat="1" ht="16.5">
      <c r="A16" s="257" t="s">
        <v>153</v>
      </c>
      <c r="B16" s="258" t="s">
        <v>463</v>
      </c>
      <c r="C16" s="258"/>
      <c r="D16" s="259" t="s">
        <v>149</v>
      </c>
      <c r="E16" s="259">
        <v>0</v>
      </c>
    </row>
    <row r="17" spans="1:5" s="260" customFormat="1" ht="16.5">
      <c r="A17" s="257" t="s">
        <v>154</v>
      </c>
      <c r="B17" s="258" t="s">
        <v>461</v>
      </c>
      <c r="C17" s="258"/>
      <c r="D17" s="259" t="s">
        <v>149</v>
      </c>
      <c r="E17" s="259">
        <v>0</v>
      </c>
    </row>
    <row r="18" spans="1:5" s="260" customFormat="1" ht="16.5">
      <c r="A18" s="257" t="s">
        <v>155</v>
      </c>
      <c r="B18" s="258" t="s">
        <v>459</v>
      </c>
      <c r="C18" s="258"/>
      <c r="D18" s="259">
        <v>684317890</v>
      </c>
      <c r="E18" s="259">
        <v>41556094</v>
      </c>
    </row>
    <row r="19" spans="1:5" s="260" customFormat="1" ht="16.5">
      <c r="A19" s="257" t="s">
        <v>156</v>
      </c>
      <c r="B19" s="258" t="s">
        <v>457</v>
      </c>
      <c r="C19" s="258"/>
      <c r="D19" s="259">
        <v>-34670000</v>
      </c>
      <c r="E19" s="259">
        <v>-34456756</v>
      </c>
    </row>
    <row r="20" spans="1:5" s="242" customFormat="1" ht="16.5">
      <c r="A20" s="254" t="s">
        <v>157</v>
      </c>
      <c r="B20" s="255" t="s">
        <v>455</v>
      </c>
      <c r="C20" s="255"/>
      <c r="D20" s="256">
        <v>2872893880</v>
      </c>
      <c r="E20" s="256">
        <v>3043058501</v>
      </c>
    </row>
    <row r="21" spans="1:5" s="260" customFormat="1" ht="16.5">
      <c r="A21" s="257" t="s">
        <v>158</v>
      </c>
      <c r="B21" s="258" t="s">
        <v>453</v>
      </c>
      <c r="C21" s="258"/>
      <c r="D21" s="259">
        <v>2872893880</v>
      </c>
      <c r="E21" s="259">
        <v>3043058501</v>
      </c>
    </row>
    <row r="22" spans="1:5" s="260" customFormat="1" ht="16.5">
      <c r="A22" s="257" t="s">
        <v>159</v>
      </c>
      <c r="B22" s="258" t="s">
        <v>451</v>
      </c>
      <c r="C22" s="258"/>
      <c r="D22" s="259" t="s">
        <v>149</v>
      </c>
      <c r="E22" s="259">
        <v>0</v>
      </c>
    </row>
    <row r="23" spans="1:5" s="242" customFormat="1" ht="16.5">
      <c r="A23" s="254" t="s">
        <v>160</v>
      </c>
      <c r="B23" s="255" t="s">
        <v>448</v>
      </c>
      <c r="C23" s="255"/>
      <c r="D23" s="256">
        <v>338498254</v>
      </c>
      <c r="E23" s="256">
        <v>208061778</v>
      </c>
    </row>
    <row r="24" spans="1:5" s="260" customFormat="1" ht="16.5">
      <c r="A24" s="257" t="s">
        <v>161</v>
      </c>
      <c r="B24" s="258" t="s">
        <v>446</v>
      </c>
      <c r="C24" s="258"/>
      <c r="D24" s="259" t="s">
        <v>149</v>
      </c>
      <c r="E24" s="259">
        <v>0</v>
      </c>
    </row>
    <row r="25" spans="1:5" s="260" customFormat="1" ht="16.5">
      <c r="A25" s="257" t="s">
        <v>162</v>
      </c>
      <c r="B25" s="258" t="s">
        <v>444</v>
      </c>
      <c r="C25" s="258"/>
      <c r="D25" s="259" t="s">
        <v>149</v>
      </c>
      <c r="E25" s="259">
        <v>0</v>
      </c>
    </row>
    <row r="26" spans="1:5" s="260" customFormat="1" ht="16.5">
      <c r="A26" s="257" t="s">
        <v>163</v>
      </c>
      <c r="B26" s="258" t="s">
        <v>442</v>
      </c>
      <c r="C26" s="258"/>
      <c r="D26" s="259" t="s">
        <v>149</v>
      </c>
      <c r="E26" s="259">
        <v>9311274</v>
      </c>
    </row>
    <row r="27" spans="1:5" s="260" customFormat="1" ht="16.5">
      <c r="A27" s="257" t="s">
        <v>164</v>
      </c>
      <c r="B27" s="258" t="s">
        <v>440</v>
      </c>
      <c r="C27" s="258"/>
      <c r="D27" s="259">
        <v>338498254</v>
      </c>
      <c r="E27" s="259">
        <v>198750504</v>
      </c>
    </row>
    <row r="28" spans="1:5" s="242" customFormat="1" ht="16.5">
      <c r="A28" s="254" t="s">
        <v>165</v>
      </c>
      <c r="B28" s="255" t="s">
        <v>438</v>
      </c>
      <c r="C28" s="255"/>
      <c r="D28" s="256">
        <v>2367601109</v>
      </c>
      <c r="E28" s="256">
        <v>2215145441</v>
      </c>
    </row>
    <row r="29" spans="1:5" s="242" customFormat="1" ht="16.5">
      <c r="A29" s="254" t="s">
        <v>166</v>
      </c>
      <c r="B29" s="255" t="s">
        <v>436</v>
      </c>
      <c r="C29" s="255"/>
      <c r="D29" s="256" t="s">
        <v>149</v>
      </c>
      <c r="E29" s="256">
        <v>0</v>
      </c>
    </row>
    <row r="30" spans="1:5" s="260" customFormat="1" ht="16.5">
      <c r="A30" s="257" t="s">
        <v>167</v>
      </c>
      <c r="B30" s="258" t="s">
        <v>434</v>
      </c>
      <c r="C30" s="258"/>
      <c r="D30" s="259" t="s">
        <v>149</v>
      </c>
      <c r="E30" s="259">
        <v>0</v>
      </c>
    </row>
    <row r="31" spans="1:5" s="260" customFormat="1" ht="16.5">
      <c r="A31" s="257" t="s">
        <v>168</v>
      </c>
      <c r="B31" s="258" t="s">
        <v>432</v>
      </c>
      <c r="C31" s="258"/>
      <c r="D31" s="259" t="s">
        <v>149</v>
      </c>
      <c r="E31" s="259">
        <v>0</v>
      </c>
    </row>
    <row r="32" spans="1:5" s="260" customFormat="1" ht="16.5">
      <c r="A32" s="257" t="s">
        <v>169</v>
      </c>
      <c r="B32" s="258" t="s">
        <v>430</v>
      </c>
      <c r="C32" s="258"/>
      <c r="D32" s="259" t="s">
        <v>149</v>
      </c>
      <c r="E32" s="259">
        <v>0</v>
      </c>
    </row>
    <row r="33" spans="1:5" s="260" customFormat="1" ht="16.5">
      <c r="A33" s="257" t="s">
        <v>170</v>
      </c>
      <c r="B33" s="258" t="s">
        <v>428</v>
      </c>
      <c r="C33" s="258"/>
      <c r="D33" s="259" t="s">
        <v>149</v>
      </c>
      <c r="E33" s="259">
        <v>0</v>
      </c>
    </row>
    <row r="34" spans="1:5" s="260" customFormat="1" ht="16.5">
      <c r="A34" s="257" t="s">
        <v>171</v>
      </c>
      <c r="B34" s="258" t="s">
        <v>426</v>
      </c>
      <c r="C34" s="258"/>
      <c r="D34" s="259" t="s">
        <v>149</v>
      </c>
      <c r="E34" s="259">
        <v>0</v>
      </c>
    </row>
    <row r="35" spans="1:5" s="242" customFormat="1" ht="16.5">
      <c r="A35" s="254" t="s">
        <v>172</v>
      </c>
      <c r="B35" s="255" t="s">
        <v>424</v>
      </c>
      <c r="C35" s="255"/>
      <c r="D35" s="256">
        <v>1350257410</v>
      </c>
      <c r="E35" s="256">
        <v>1268128184</v>
      </c>
    </row>
    <row r="36" spans="1:5" s="260" customFormat="1" ht="16.5">
      <c r="A36" s="257" t="s">
        <v>173</v>
      </c>
      <c r="B36" s="258" t="s">
        <v>422</v>
      </c>
      <c r="C36" s="258"/>
      <c r="D36" s="259">
        <v>1297257410</v>
      </c>
      <c r="E36" s="259">
        <v>1194485323</v>
      </c>
    </row>
    <row r="37" spans="1:5" s="260" customFormat="1" ht="16.5">
      <c r="A37" s="257" t="s">
        <v>174</v>
      </c>
      <c r="B37" s="258" t="s">
        <v>420</v>
      </c>
      <c r="C37" s="258"/>
      <c r="D37" s="259">
        <v>3511687465</v>
      </c>
      <c r="E37" s="259">
        <v>3565203647</v>
      </c>
    </row>
    <row r="38" spans="1:5" s="260" customFormat="1" ht="16.5">
      <c r="A38" s="257" t="s">
        <v>175</v>
      </c>
      <c r="B38" s="258" t="s">
        <v>418</v>
      </c>
      <c r="C38" s="258"/>
      <c r="D38" s="259">
        <v>-2214430055</v>
      </c>
      <c r="E38" s="259">
        <v>-2370718324</v>
      </c>
    </row>
    <row r="39" spans="1:5" s="260" customFormat="1" ht="16.5">
      <c r="A39" s="257" t="s">
        <v>176</v>
      </c>
      <c r="B39" s="258" t="s">
        <v>416</v>
      </c>
      <c r="C39" s="258"/>
      <c r="D39" s="259" t="s">
        <v>149</v>
      </c>
      <c r="E39" s="259">
        <v>0</v>
      </c>
    </row>
    <row r="40" spans="1:5" s="260" customFormat="1" ht="16.5">
      <c r="A40" s="257" t="s">
        <v>174</v>
      </c>
      <c r="B40" s="258" t="s">
        <v>414</v>
      </c>
      <c r="C40" s="258"/>
      <c r="D40" s="259" t="s">
        <v>149</v>
      </c>
      <c r="E40" s="259">
        <v>0</v>
      </c>
    </row>
    <row r="41" spans="1:5" s="260" customFormat="1" ht="16.5">
      <c r="A41" s="257" t="s">
        <v>175</v>
      </c>
      <c r="B41" s="258" t="s">
        <v>412</v>
      </c>
      <c r="C41" s="258"/>
      <c r="D41" s="259" t="s">
        <v>149</v>
      </c>
      <c r="E41" s="259">
        <v>0</v>
      </c>
    </row>
    <row r="42" spans="1:5" s="260" customFormat="1" ht="16.5">
      <c r="A42" s="257" t="s">
        <v>177</v>
      </c>
      <c r="B42" s="258" t="s">
        <v>410</v>
      </c>
      <c r="C42" s="258"/>
      <c r="D42" s="259">
        <v>53000000</v>
      </c>
      <c r="E42" s="259">
        <v>73642861</v>
      </c>
    </row>
    <row r="43" spans="1:5" s="260" customFormat="1" ht="16.5">
      <c r="A43" s="257" t="s">
        <v>174</v>
      </c>
      <c r="B43" s="258" t="s">
        <v>408</v>
      </c>
      <c r="C43" s="258"/>
      <c r="D43" s="259">
        <v>53000000</v>
      </c>
      <c r="E43" s="259">
        <v>83000000</v>
      </c>
    </row>
    <row r="44" spans="1:5" s="260" customFormat="1" ht="16.5">
      <c r="A44" s="257" t="s">
        <v>175</v>
      </c>
      <c r="B44" s="258" t="s">
        <v>406</v>
      </c>
      <c r="C44" s="258"/>
      <c r="D44" s="259" t="s">
        <v>149</v>
      </c>
      <c r="E44" s="259">
        <v>-9357139</v>
      </c>
    </row>
    <row r="45" spans="1:5" s="260" customFormat="1" ht="16.5">
      <c r="A45" s="257" t="s">
        <v>178</v>
      </c>
      <c r="B45" s="258" t="s">
        <v>404</v>
      </c>
      <c r="C45" s="258"/>
      <c r="D45" s="259" t="s">
        <v>149</v>
      </c>
      <c r="E45" s="259">
        <v>0</v>
      </c>
    </row>
    <row r="46" spans="1:5" s="242" customFormat="1" ht="16.5">
      <c r="A46" s="254" t="s">
        <v>179</v>
      </c>
      <c r="B46" s="255" t="s">
        <v>403</v>
      </c>
      <c r="C46" s="255"/>
      <c r="D46" s="256" t="s">
        <v>149</v>
      </c>
      <c r="E46" s="256">
        <v>0</v>
      </c>
    </row>
    <row r="47" spans="1:5" s="260" customFormat="1" ht="16.5">
      <c r="A47" s="257" t="s">
        <v>180</v>
      </c>
      <c r="B47" s="258" t="s">
        <v>402</v>
      </c>
      <c r="C47" s="258"/>
      <c r="D47" s="259" t="s">
        <v>149</v>
      </c>
      <c r="E47" s="259">
        <v>0</v>
      </c>
    </row>
    <row r="48" spans="1:5" s="260" customFormat="1" ht="16.5">
      <c r="A48" s="257" t="s">
        <v>181</v>
      </c>
      <c r="B48" s="258" t="s">
        <v>401</v>
      </c>
      <c r="C48" s="258"/>
      <c r="D48" s="259" t="s">
        <v>149</v>
      </c>
      <c r="E48" s="259">
        <v>0</v>
      </c>
    </row>
    <row r="49" spans="1:5" s="242" customFormat="1" ht="16.5">
      <c r="A49" s="254" t="s">
        <v>182</v>
      </c>
      <c r="B49" s="255" t="s">
        <v>400</v>
      </c>
      <c r="C49" s="255"/>
      <c r="D49" s="256">
        <v>1012693698</v>
      </c>
      <c r="E49" s="256">
        <v>941552257</v>
      </c>
    </row>
    <row r="50" spans="1:5" s="260" customFormat="1" ht="16.5">
      <c r="A50" s="257" t="s">
        <v>183</v>
      </c>
      <c r="B50" s="258" t="s">
        <v>399</v>
      </c>
      <c r="C50" s="258"/>
      <c r="D50" s="259" t="s">
        <v>149</v>
      </c>
      <c r="E50" s="259">
        <v>0</v>
      </c>
    </row>
    <row r="51" spans="1:5" s="260" customFormat="1" ht="16.5">
      <c r="A51" s="257" t="s">
        <v>184</v>
      </c>
      <c r="B51" s="258" t="s">
        <v>398</v>
      </c>
      <c r="C51" s="258"/>
      <c r="D51" s="259" t="s">
        <v>149</v>
      </c>
      <c r="E51" s="259">
        <v>0</v>
      </c>
    </row>
    <row r="52" spans="1:5" s="260" customFormat="1" ht="16.5">
      <c r="A52" s="257" t="s">
        <v>185</v>
      </c>
      <c r="B52" s="258" t="s">
        <v>397</v>
      </c>
      <c r="C52" s="258"/>
      <c r="D52" s="259">
        <v>1032993400</v>
      </c>
      <c r="E52" s="259">
        <v>961851959</v>
      </c>
    </row>
    <row r="53" spans="1:5" s="260" customFormat="1" ht="16.5">
      <c r="A53" s="257" t="s">
        <v>186</v>
      </c>
      <c r="B53" s="258" t="s">
        <v>396</v>
      </c>
      <c r="C53" s="258"/>
      <c r="D53" s="259">
        <v>-20299702</v>
      </c>
      <c r="E53" s="259">
        <v>-20299702</v>
      </c>
    </row>
    <row r="54" spans="1:5" s="242" customFormat="1" ht="16.5">
      <c r="A54" s="254" t="s">
        <v>187</v>
      </c>
      <c r="B54" s="255" t="s">
        <v>395</v>
      </c>
      <c r="C54" s="255"/>
      <c r="D54" s="256">
        <v>4650001</v>
      </c>
      <c r="E54" s="256">
        <v>5465000</v>
      </c>
    </row>
    <row r="55" spans="1:5" s="260" customFormat="1" ht="16.5">
      <c r="A55" s="257" t="s">
        <v>188</v>
      </c>
      <c r="B55" s="258" t="s">
        <v>394</v>
      </c>
      <c r="C55" s="258"/>
      <c r="D55" s="259">
        <v>4650001</v>
      </c>
      <c r="E55" s="259">
        <v>5465000</v>
      </c>
    </row>
    <row r="56" spans="1:5" s="260" customFormat="1" ht="16.5">
      <c r="A56" s="257" t="s">
        <v>189</v>
      </c>
      <c r="B56" s="258" t="s">
        <v>393</v>
      </c>
      <c r="C56" s="258"/>
      <c r="D56" s="259" t="s">
        <v>149</v>
      </c>
      <c r="E56" s="259">
        <v>0</v>
      </c>
    </row>
    <row r="57" spans="1:5" s="260" customFormat="1" ht="16.5">
      <c r="A57" s="261" t="s">
        <v>190</v>
      </c>
      <c r="B57" s="262" t="s">
        <v>392</v>
      </c>
      <c r="C57" s="262"/>
      <c r="D57" s="263" t="s">
        <v>149</v>
      </c>
      <c r="E57" s="263">
        <v>0</v>
      </c>
    </row>
    <row r="58" spans="1:5" s="242" customFormat="1" ht="16.5">
      <c r="A58" s="247" t="s">
        <v>191</v>
      </c>
      <c r="B58" s="248" t="s">
        <v>390</v>
      </c>
      <c r="C58" s="248"/>
      <c r="D58" s="249">
        <v>17406338459</v>
      </c>
      <c r="E58" s="249">
        <v>19158126327</v>
      </c>
    </row>
    <row r="59" spans="1:5" s="242" customFormat="1" ht="16.5">
      <c r="A59" s="247" t="s">
        <v>192</v>
      </c>
      <c r="B59" s="248" t="s">
        <v>139</v>
      </c>
      <c r="C59" s="248"/>
      <c r="D59" s="249" t="s">
        <v>140</v>
      </c>
      <c r="E59" s="264" t="s">
        <v>141</v>
      </c>
    </row>
    <row r="60" spans="1:5" s="242" customFormat="1" ht="16.5">
      <c r="A60" s="251" t="s">
        <v>193</v>
      </c>
      <c r="B60" s="252" t="s">
        <v>482</v>
      </c>
      <c r="C60" s="252"/>
      <c r="D60" s="253">
        <v>5272927604</v>
      </c>
      <c r="E60" s="253">
        <v>6886662442</v>
      </c>
    </row>
    <row r="61" spans="1:5" s="242" customFormat="1" ht="16.5">
      <c r="A61" s="254" t="s">
        <v>194</v>
      </c>
      <c r="B61" s="255" t="s">
        <v>480</v>
      </c>
      <c r="C61" s="255"/>
      <c r="D61" s="256">
        <v>5248191319</v>
      </c>
      <c r="E61" s="256">
        <v>6867155157</v>
      </c>
    </row>
    <row r="62" spans="1:5" s="260" customFormat="1" ht="16.5">
      <c r="A62" s="257" t="s">
        <v>195</v>
      </c>
      <c r="B62" s="258" t="s">
        <v>478</v>
      </c>
      <c r="C62" s="258"/>
      <c r="D62" s="259">
        <v>131363000</v>
      </c>
      <c r="E62" s="259">
        <v>431689580</v>
      </c>
    </row>
    <row r="63" spans="1:5" s="260" customFormat="1" ht="16.5">
      <c r="A63" s="257" t="s">
        <v>196</v>
      </c>
      <c r="B63" s="258" t="s">
        <v>476</v>
      </c>
      <c r="C63" s="258"/>
      <c r="D63" s="259">
        <v>3259857999</v>
      </c>
      <c r="E63" s="259">
        <v>4779578942</v>
      </c>
    </row>
    <row r="64" spans="1:5" s="260" customFormat="1" ht="16.5">
      <c r="A64" s="257" t="s">
        <v>197</v>
      </c>
      <c r="B64" s="258" t="s">
        <v>474</v>
      </c>
      <c r="C64" s="258"/>
      <c r="D64" s="259" t="s">
        <v>149</v>
      </c>
      <c r="E64" s="259">
        <v>0</v>
      </c>
    </row>
    <row r="65" spans="1:5" s="260" customFormat="1" ht="16.5">
      <c r="A65" s="257" t="s">
        <v>198</v>
      </c>
      <c r="B65" s="258" t="s">
        <v>472</v>
      </c>
      <c r="C65" s="258"/>
      <c r="D65" s="259">
        <v>576700959</v>
      </c>
      <c r="E65" s="259">
        <v>344081694</v>
      </c>
    </row>
    <row r="66" spans="1:5" s="260" customFormat="1" ht="16.5">
      <c r="A66" s="257" t="s">
        <v>199</v>
      </c>
      <c r="B66" s="258" t="s">
        <v>470</v>
      </c>
      <c r="C66" s="258"/>
      <c r="D66" s="259">
        <v>353869131</v>
      </c>
      <c r="E66" s="259">
        <v>84553690</v>
      </c>
    </row>
    <row r="67" spans="1:5" s="260" customFormat="1" ht="16.5">
      <c r="A67" s="257" t="s">
        <v>200</v>
      </c>
      <c r="B67" s="258" t="s">
        <v>468</v>
      </c>
      <c r="C67" s="258"/>
      <c r="D67" s="259">
        <v>35000000</v>
      </c>
      <c r="E67" s="259">
        <v>19250000</v>
      </c>
    </row>
    <row r="68" spans="1:5" s="260" customFormat="1" ht="16.5">
      <c r="A68" s="257" t="s">
        <v>201</v>
      </c>
      <c r="B68" s="258" t="s">
        <v>466</v>
      </c>
      <c r="C68" s="258"/>
      <c r="D68" s="259" t="s">
        <v>149</v>
      </c>
      <c r="E68" s="259">
        <v>0</v>
      </c>
    </row>
    <row r="69" spans="1:5" s="260" customFormat="1" ht="16.5">
      <c r="A69" s="257" t="s">
        <v>202</v>
      </c>
      <c r="B69" s="258" t="s">
        <v>464</v>
      </c>
      <c r="C69" s="258"/>
      <c r="D69" s="259" t="s">
        <v>149</v>
      </c>
      <c r="E69" s="259">
        <v>0</v>
      </c>
    </row>
    <row r="70" spans="1:5" s="260" customFormat="1" ht="16.5">
      <c r="A70" s="257" t="s">
        <v>203</v>
      </c>
      <c r="B70" s="258" t="s">
        <v>462</v>
      </c>
      <c r="C70" s="258"/>
      <c r="D70" s="259">
        <v>701413757</v>
      </c>
      <c r="E70" s="259">
        <v>1026163178</v>
      </c>
    </row>
    <row r="71" spans="1:5" s="260" customFormat="1" ht="16.5">
      <c r="A71" s="257" t="s">
        <v>204</v>
      </c>
      <c r="B71" s="258" t="s">
        <v>460</v>
      </c>
      <c r="C71" s="258"/>
      <c r="D71" s="259" t="s">
        <v>149</v>
      </c>
      <c r="E71" s="259">
        <v>0</v>
      </c>
    </row>
    <row r="72" spans="1:5" s="260" customFormat="1" ht="16.5">
      <c r="A72" s="257" t="s">
        <v>205</v>
      </c>
      <c r="B72" s="258" t="s">
        <v>458</v>
      </c>
      <c r="C72" s="258"/>
      <c r="D72" s="259">
        <v>189986473</v>
      </c>
      <c r="E72" s="259">
        <v>181838073</v>
      </c>
    </row>
    <row r="73" spans="1:5" s="242" customFormat="1" ht="16.5">
      <c r="A73" s="254" t="s">
        <v>206</v>
      </c>
      <c r="B73" s="255" t="s">
        <v>456</v>
      </c>
      <c r="C73" s="255"/>
      <c r="D73" s="256">
        <v>24736285</v>
      </c>
      <c r="E73" s="256">
        <v>19507285</v>
      </c>
    </row>
    <row r="74" spans="1:5" s="260" customFormat="1" ht="16.5">
      <c r="A74" s="257" t="s">
        <v>207</v>
      </c>
      <c r="B74" s="258" t="s">
        <v>454</v>
      </c>
      <c r="C74" s="258"/>
      <c r="D74" s="259" t="s">
        <v>149</v>
      </c>
      <c r="E74" s="259">
        <v>0</v>
      </c>
    </row>
    <row r="75" spans="1:5" s="260" customFormat="1" ht="16.5">
      <c r="A75" s="257" t="s">
        <v>208</v>
      </c>
      <c r="B75" s="258" t="s">
        <v>452</v>
      </c>
      <c r="C75" s="258"/>
      <c r="D75" s="259" t="s">
        <v>149</v>
      </c>
      <c r="E75" s="259">
        <v>0</v>
      </c>
    </row>
    <row r="76" spans="1:5" s="260" customFormat="1" ht="16.5">
      <c r="A76" s="257" t="s">
        <v>209</v>
      </c>
      <c r="B76" s="258" t="s">
        <v>450</v>
      </c>
      <c r="C76" s="258"/>
      <c r="D76" s="259" t="s">
        <v>149</v>
      </c>
      <c r="E76" s="259">
        <v>0</v>
      </c>
    </row>
    <row r="77" spans="1:5" s="260" customFormat="1" ht="16.5">
      <c r="A77" s="257" t="s">
        <v>210</v>
      </c>
      <c r="B77" s="258" t="s">
        <v>449</v>
      </c>
      <c r="C77" s="258"/>
      <c r="D77" s="259" t="s">
        <v>149</v>
      </c>
      <c r="E77" s="259">
        <v>0</v>
      </c>
    </row>
    <row r="78" spans="1:5" s="260" customFormat="1" ht="16.5">
      <c r="A78" s="257" t="s">
        <v>211</v>
      </c>
      <c r="B78" s="258" t="s">
        <v>447</v>
      </c>
      <c r="C78" s="258"/>
      <c r="D78" s="259" t="s">
        <v>149</v>
      </c>
      <c r="E78" s="259">
        <v>0</v>
      </c>
    </row>
    <row r="79" spans="1:5" s="260" customFormat="1" ht="16.5">
      <c r="A79" s="257" t="s">
        <v>212</v>
      </c>
      <c r="B79" s="258" t="s">
        <v>445</v>
      </c>
      <c r="C79" s="258"/>
      <c r="D79" s="259">
        <v>24736285</v>
      </c>
      <c r="E79" s="259">
        <v>19507285</v>
      </c>
    </row>
    <row r="80" spans="1:5" s="260" customFormat="1" ht="16.5">
      <c r="A80" s="257" t="s">
        <v>213</v>
      </c>
      <c r="B80" s="258" t="s">
        <v>443</v>
      </c>
      <c r="C80" s="258"/>
      <c r="D80" s="259" t="s">
        <v>149</v>
      </c>
      <c r="E80" s="259">
        <v>0</v>
      </c>
    </row>
    <row r="81" spans="1:5" s="260" customFormat="1" ht="16.5">
      <c r="A81" s="257" t="s">
        <v>214</v>
      </c>
      <c r="B81" s="258" t="s">
        <v>441</v>
      </c>
      <c r="C81" s="258"/>
      <c r="D81" s="259" t="s">
        <v>149</v>
      </c>
      <c r="E81" s="259">
        <v>0</v>
      </c>
    </row>
    <row r="82" spans="1:5" s="260" customFormat="1" ht="16.5">
      <c r="A82" s="257" t="s">
        <v>215</v>
      </c>
      <c r="B82" s="258" t="s">
        <v>439</v>
      </c>
      <c r="C82" s="258"/>
      <c r="D82" s="259" t="s">
        <v>149</v>
      </c>
      <c r="E82" s="259">
        <v>0</v>
      </c>
    </row>
    <row r="83" spans="1:5" s="242" customFormat="1" ht="16.5">
      <c r="A83" s="254" t="s">
        <v>216</v>
      </c>
      <c r="B83" s="255" t="s">
        <v>437</v>
      </c>
      <c r="C83" s="255"/>
      <c r="D83" s="256">
        <v>12133410855</v>
      </c>
      <c r="E83" s="256">
        <v>12271463885</v>
      </c>
    </row>
    <row r="84" spans="1:5" s="242" customFormat="1" ht="16.5">
      <c r="A84" s="254" t="s">
        <v>217</v>
      </c>
      <c r="B84" s="255" t="s">
        <v>435</v>
      </c>
      <c r="C84" s="255"/>
      <c r="D84" s="256">
        <v>12133410855</v>
      </c>
      <c r="E84" s="256">
        <v>12271463885</v>
      </c>
    </row>
    <row r="85" spans="1:5" s="260" customFormat="1" ht="16.5">
      <c r="A85" s="257" t="s">
        <v>218</v>
      </c>
      <c r="B85" s="258" t="s">
        <v>433</v>
      </c>
      <c r="C85" s="258"/>
      <c r="D85" s="259">
        <v>11000000000</v>
      </c>
      <c r="E85" s="259">
        <v>11000000000</v>
      </c>
    </row>
    <row r="86" spans="1:5" s="260" customFormat="1" ht="16.5">
      <c r="A86" s="257" t="s">
        <v>219</v>
      </c>
      <c r="B86" s="258" t="s">
        <v>431</v>
      </c>
      <c r="C86" s="258"/>
      <c r="D86" s="259" t="s">
        <v>149</v>
      </c>
      <c r="E86" s="259">
        <v>0</v>
      </c>
    </row>
    <row r="87" spans="1:5" s="260" customFormat="1" ht="16.5">
      <c r="A87" s="257" t="s">
        <v>220</v>
      </c>
      <c r="B87" s="258" t="s">
        <v>429</v>
      </c>
      <c r="C87" s="258"/>
      <c r="D87" s="259">
        <v>112410011</v>
      </c>
      <c r="E87" s="259">
        <v>112410011</v>
      </c>
    </row>
    <row r="88" spans="1:5" s="260" customFormat="1" ht="16.5">
      <c r="A88" s="257" t="s">
        <v>221</v>
      </c>
      <c r="B88" s="258" t="s">
        <v>427</v>
      </c>
      <c r="C88" s="258"/>
      <c r="D88" s="259" t="s">
        <v>149</v>
      </c>
      <c r="E88" s="259">
        <v>0</v>
      </c>
    </row>
    <row r="89" spans="1:5" s="260" customFormat="1" ht="16.5">
      <c r="A89" s="257" t="s">
        <v>222</v>
      </c>
      <c r="B89" s="258" t="s">
        <v>425</v>
      </c>
      <c r="C89" s="258"/>
      <c r="D89" s="259" t="s">
        <v>149</v>
      </c>
      <c r="E89" s="259">
        <v>0</v>
      </c>
    </row>
    <row r="90" spans="1:5" s="260" customFormat="1" ht="16.5">
      <c r="A90" s="257" t="s">
        <v>223</v>
      </c>
      <c r="B90" s="258" t="s">
        <v>423</v>
      </c>
      <c r="C90" s="258"/>
      <c r="D90" s="259" t="s">
        <v>149</v>
      </c>
      <c r="E90" s="259">
        <v>0</v>
      </c>
    </row>
    <row r="91" spans="1:5" s="260" customFormat="1" ht="16.5">
      <c r="A91" s="257" t="s">
        <v>224</v>
      </c>
      <c r="B91" s="258" t="s">
        <v>421</v>
      </c>
      <c r="C91" s="258"/>
      <c r="D91" s="259">
        <v>746881467</v>
      </c>
      <c r="E91" s="259">
        <v>893390503</v>
      </c>
    </row>
    <row r="92" spans="1:5" s="260" customFormat="1" ht="16.5">
      <c r="A92" s="257" t="s">
        <v>225</v>
      </c>
      <c r="B92" s="258" t="s">
        <v>419</v>
      </c>
      <c r="C92" s="258"/>
      <c r="D92" s="259">
        <v>260851091</v>
      </c>
      <c r="E92" s="259">
        <v>260851091</v>
      </c>
    </row>
    <row r="93" spans="1:5" s="260" customFormat="1" ht="16.5">
      <c r="A93" s="257" t="s">
        <v>226</v>
      </c>
      <c r="B93" s="258" t="s">
        <v>417</v>
      </c>
      <c r="C93" s="258"/>
      <c r="D93" s="259" t="s">
        <v>149</v>
      </c>
      <c r="E93" s="259">
        <v>0</v>
      </c>
    </row>
    <row r="94" spans="1:5" s="260" customFormat="1" ht="16.5">
      <c r="A94" s="257" t="s">
        <v>227</v>
      </c>
      <c r="B94" s="258" t="s">
        <v>415</v>
      </c>
      <c r="C94" s="258"/>
      <c r="D94" s="259">
        <v>13268286</v>
      </c>
      <c r="E94" s="259">
        <v>4812280</v>
      </c>
    </row>
    <row r="95" spans="1:5" s="260" customFormat="1" ht="16.5">
      <c r="A95" s="257" t="s">
        <v>228</v>
      </c>
      <c r="B95" s="258" t="s">
        <v>413</v>
      </c>
      <c r="C95" s="258"/>
      <c r="D95" s="259" t="s">
        <v>149</v>
      </c>
      <c r="E95" s="259">
        <v>0</v>
      </c>
    </row>
    <row r="96" spans="1:5" s="260" customFormat="1" ht="16.5">
      <c r="A96" s="257" t="s">
        <v>229</v>
      </c>
      <c r="B96" s="258" t="s">
        <v>411</v>
      </c>
      <c r="C96" s="258"/>
      <c r="D96" s="259" t="s">
        <v>149</v>
      </c>
      <c r="E96" s="259">
        <v>0</v>
      </c>
    </row>
    <row r="97" spans="1:5" s="242" customFormat="1" ht="16.5">
      <c r="A97" s="254" t="s">
        <v>230</v>
      </c>
      <c r="B97" s="255" t="s">
        <v>409</v>
      </c>
      <c r="C97" s="255"/>
      <c r="D97" s="256" t="s">
        <v>149</v>
      </c>
      <c r="E97" s="256">
        <v>0</v>
      </c>
    </row>
    <row r="98" spans="1:5" s="260" customFormat="1" ht="16.5">
      <c r="A98" s="257" t="s">
        <v>231</v>
      </c>
      <c r="B98" s="258" t="s">
        <v>407</v>
      </c>
      <c r="C98" s="258"/>
      <c r="D98" s="259" t="s">
        <v>149</v>
      </c>
      <c r="E98" s="259">
        <v>0</v>
      </c>
    </row>
    <row r="99" spans="1:5" s="260" customFormat="1" ht="16.5">
      <c r="A99" s="261" t="s">
        <v>232</v>
      </c>
      <c r="B99" s="262" t="s">
        <v>405</v>
      </c>
      <c r="C99" s="262"/>
      <c r="D99" s="263" t="s">
        <v>149</v>
      </c>
      <c r="E99" s="263">
        <v>0</v>
      </c>
    </row>
    <row r="100" spans="1:5" s="242" customFormat="1" ht="16.5">
      <c r="A100" s="247" t="s">
        <v>233</v>
      </c>
      <c r="B100" s="248" t="s">
        <v>389</v>
      </c>
      <c r="C100" s="248"/>
      <c r="D100" s="249">
        <v>17406338459</v>
      </c>
      <c r="E100" s="249">
        <v>19158126327</v>
      </c>
    </row>
    <row r="101" spans="1:5" s="260" customFormat="1" ht="16.5">
      <c r="A101" s="265"/>
      <c r="B101" s="266"/>
      <c r="C101" s="266"/>
      <c r="D101" s="267"/>
      <c r="E101" s="267"/>
    </row>
    <row r="102" spans="1:5" s="260" customFormat="1" ht="16.5">
      <c r="A102" s="265"/>
      <c r="B102" s="266"/>
      <c r="C102" s="266"/>
      <c r="D102" s="267"/>
      <c r="E102" s="268"/>
    </row>
    <row r="103" spans="1:5" s="242" customFormat="1" ht="16.5">
      <c r="A103" s="243"/>
      <c r="B103" s="315" t="s">
        <v>624</v>
      </c>
      <c r="C103" s="315"/>
      <c r="D103" s="315"/>
      <c r="E103" s="315"/>
    </row>
    <row r="104" spans="1:5" s="242" customFormat="1" ht="16.5">
      <c r="A104" s="243" t="s">
        <v>91</v>
      </c>
      <c r="B104" s="315" t="s">
        <v>85</v>
      </c>
      <c r="C104" s="315"/>
      <c r="D104" s="315"/>
      <c r="E104" s="315"/>
    </row>
    <row r="105" spans="1:5" s="242" customFormat="1" ht="16.5">
      <c r="A105" s="243"/>
      <c r="B105" s="244"/>
      <c r="C105" s="244"/>
      <c r="D105" s="245"/>
      <c r="E105" s="246"/>
    </row>
    <row r="106" spans="1:5" s="242" customFormat="1" ht="16.5">
      <c r="A106" s="243"/>
      <c r="B106" s="244"/>
      <c r="C106" s="244"/>
      <c r="D106" s="245"/>
      <c r="E106" s="246"/>
    </row>
    <row r="107" spans="1:5" s="242" customFormat="1" ht="16.5">
      <c r="A107" s="243"/>
      <c r="B107" s="244"/>
      <c r="C107" s="244"/>
      <c r="D107" s="245"/>
      <c r="E107" s="246"/>
    </row>
    <row r="108" spans="1:5" s="242" customFormat="1" ht="16.5">
      <c r="A108" s="243" t="s">
        <v>86</v>
      </c>
      <c r="B108" s="315" t="s">
        <v>87</v>
      </c>
      <c r="C108" s="315"/>
      <c r="D108" s="315"/>
      <c r="E108" s="315"/>
    </row>
    <row r="109" spans="1:5" s="260" customFormat="1" ht="16.5">
      <c r="A109" s="265"/>
      <c r="B109" s="266"/>
      <c r="C109" s="266"/>
      <c r="D109" s="267"/>
      <c r="E109" s="268"/>
    </row>
    <row r="110" spans="1:5" s="260" customFormat="1" ht="16.5">
      <c r="A110" s="265"/>
      <c r="B110" s="266"/>
      <c r="C110" s="266"/>
      <c r="D110" s="267"/>
      <c r="E110" s="268"/>
    </row>
    <row r="111" spans="1:5" s="260" customFormat="1" ht="16.5">
      <c r="A111" s="265"/>
      <c r="B111" s="266"/>
      <c r="C111" s="266"/>
      <c r="D111" s="267"/>
      <c r="E111" s="268"/>
    </row>
    <row r="112" spans="1:5" s="260" customFormat="1" ht="16.5">
      <c r="A112" s="265"/>
      <c r="B112" s="266"/>
      <c r="C112" s="266"/>
      <c r="D112" s="267"/>
      <c r="E112" s="268"/>
    </row>
    <row r="113" spans="1:5" s="260" customFormat="1" ht="16.5">
      <c r="A113" s="265"/>
      <c r="B113" s="266"/>
      <c r="C113" s="266"/>
      <c r="D113" s="267"/>
      <c r="E113" s="268"/>
    </row>
    <row r="114" spans="1:5" s="260" customFormat="1" ht="16.5">
      <c r="A114" s="265"/>
      <c r="B114" s="266"/>
      <c r="C114" s="266"/>
      <c r="D114" s="267"/>
      <c r="E114" s="268"/>
    </row>
    <row r="115" spans="1:5" s="260" customFormat="1" ht="16.5">
      <c r="A115" s="265"/>
      <c r="B115" s="266"/>
      <c r="C115" s="266"/>
      <c r="D115" s="267"/>
      <c r="E115" s="268"/>
    </row>
    <row r="116" spans="1:5" s="260" customFormat="1" ht="16.5">
      <c r="A116" s="265"/>
      <c r="B116" s="266"/>
      <c r="C116" s="266"/>
      <c r="D116" s="267"/>
      <c r="E116" s="268"/>
    </row>
    <row r="117" spans="1:5" s="260" customFormat="1" ht="16.5">
      <c r="A117" s="265"/>
      <c r="B117" s="266"/>
      <c r="C117" s="266"/>
      <c r="D117" s="267"/>
      <c r="E117" s="268"/>
    </row>
    <row r="118" spans="1:5" s="260" customFormat="1" ht="16.5">
      <c r="A118" s="265"/>
      <c r="B118" s="266"/>
      <c r="C118" s="266"/>
      <c r="D118" s="267"/>
      <c r="E118" s="268"/>
    </row>
    <row r="119" spans="1:5" s="260" customFormat="1" ht="16.5">
      <c r="A119" s="265"/>
      <c r="B119" s="266"/>
      <c r="C119" s="266"/>
      <c r="D119" s="267"/>
      <c r="E119" s="268"/>
    </row>
    <row r="120" spans="1:5" s="260" customFormat="1" ht="16.5">
      <c r="A120" s="265"/>
      <c r="B120" s="266"/>
      <c r="C120" s="266"/>
      <c r="D120" s="267"/>
      <c r="E120" s="268"/>
    </row>
    <row r="121" spans="1:5" s="260" customFormat="1" ht="16.5">
      <c r="A121" s="265"/>
      <c r="B121" s="266"/>
      <c r="C121" s="266"/>
      <c r="D121" s="267"/>
      <c r="E121" s="268"/>
    </row>
    <row r="122" spans="1:5" s="260" customFormat="1" ht="16.5">
      <c r="A122" s="265"/>
      <c r="B122" s="266"/>
      <c r="C122" s="266"/>
      <c r="D122" s="267"/>
      <c r="E122" s="268"/>
    </row>
    <row r="123" spans="1:5" s="260" customFormat="1" ht="16.5">
      <c r="A123" s="265"/>
      <c r="B123" s="266"/>
      <c r="C123" s="266"/>
      <c r="D123" s="267"/>
      <c r="E123" s="268"/>
    </row>
    <row r="124" spans="1:5" s="260" customFormat="1" ht="16.5">
      <c r="A124" s="265"/>
      <c r="B124" s="266"/>
      <c r="C124" s="266"/>
      <c r="D124" s="267"/>
      <c r="E124" s="268"/>
    </row>
    <row r="125" spans="1:5" s="260" customFormat="1" ht="16.5">
      <c r="A125" s="265"/>
      <c r="B125" s="266"/>
      <c r="C125" s="266"/>
      <c r="D125" s="267"/>
      <c r="E125" s="268"/>
    </row>
  </sheetData>
  <mergeCells count="5">
    <mergeCell ref="B108:E108"/>
    <mergeCell ref="A2:E2"/>
    <mergeCell ref="A3:E3"/>
    <mergeCell ref="B103:E103"/>
    <mergeCell ref="B104:E104"/>
  </mergeCells>
  <printOptions/>
  <pageMargins left="0.77" right="0.21" top="0.64" bottom="0.3" header="0.33" footer="0"/>
  <pageSetup horizontalDpi="600" verticalDpi="600" orientation="portrait"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45"/>
  <sheetViews>
    <sheetView tabSelected="1" workbookViewId="0" topLeftCell="A18">
      <selection activeCell="B8" sqref="B8:E38"/>
    </sheetView>
  </sheetViews>
  <sheetFormatPr defaultColWidth="8.796875" defaultRowHeight="15"/>
  <cols>
    <col min="1" max="1" width="73.3984375" style="271" customWidth="1"/>
    <col min="2" max="2" width="3.3984375" style="272" bestFit="1" customWidth="1"/>
    <col min="3" max="3" width="3.3984375" style="272" customWidth="1"/>
    <col min="4" max="5" width="17" style="273" bestFit="1" customWidth="1"/>
    <col min="6" max="6" width="15.19921875" style="270" bestFit="1" customWidth="1"/>
    <col min="7" max="16384" width="8.8984375" style="270" customWidth="1"/>
  </cols>
  <sheetData>
    <row r="1" spans="1:5" ht="16.5">
      <c r="A1" s="319" t="s">
        <v>484</v>
      </c>
      <c r="B1" s="319"/>
      <c r="C1" s="306"/>
      <c r="D1" s="269"/>
      <c r="E1" s="269"/>
    </row>
    <row r="2" spans="1:5" ht="39" customHeight="1">
      <c r="A2" s="320" t="s">
        <v>539</v>
      </c>
      <c r="B2" s="321"/>
      <c r="C2" s="321"/>
      <c r="D2" s="321"/>
      <c r="E2" s="321"/>
    </row>
    <row r="3" spans="1:5" ht="21.75">
      <c r="A3" s="320" t="s">
        <v>538</v>
      </c>
      <c r="B3" s="321"/>
      <c r="C3" s="321"/>
      <c r="D3" s="321"/>
      <c r="E3" s="321"/>
    </row>
    <row r="4" spans="1:5" ht="21.75">
      <c r="A4" s="320" t="s">
        <v>626</v>
      </c>
      <c r="B4" s="321"/>
      <c r="C4" s="321"/>
      <c r="D4" s="321"/>
      <c r="E4" s="321"/>
    </row>
    <row r="5" ht="8.25" customHeight="1"/>
    <row r="6" spans="1:5" s="277" customFormat="1" ht="84" customHeight="1">
      <c r="A6" s="274" t="s">
        <v>537</v>
      </c>
      <c r="B6" s="275" t="s">
        <v>385</v>
      </c>
      <c r="C6" s="275"/>
      <c r="D6" s="276" t="s">
        <v>92</v>
      </c>
      <c r="E6" s="276" t="s">
        <v>93</v>
      </c>
    </row>
    <row r="7" spans="1:5" s="282" customFormat="1" ht="31.5" customHeight="1">
      <c r="A7" s="278" t="s">
        <v>536</v>
      </c>
      <c r="B7" s="279"/>
      <c r="C7" s="279"/>
      <c r="D7" s="280">
        <v>0</v>
      </c>
      <c r="E7" s="281">
        <v>0</v>
      </c>
    </row>
    <row r="8" spans="1:5" s="285" customFormat="1" ht="18">
      <c r="A8" s="283" t="s">
        <v>535</v>
      </c>
      <c r="B8" s="284" t="s">
        <v>387</v>
      </c>
      <c r="C8" s="284"/>
      <c r="D8" s="297">
        <v>42546604427</v>
      </c>
      <c r="E8" s="297">
        <v>43332308982</v>
      </c>
    </row>
    <row r="9" spans="1:5" s="285" customFormat="1" ht="18">
      <c r="A9" s="283" t="s">
        <v>534</v>
      </c>
      <c r="B9" s="284" t="s">
        <v>388</v>
      </c>
      <c r="C9" s="284"/>
      <c r="D9" s="297">
        <v>-32602515041</v>
      </c>
      <c r="E9" s="297">
        <v>-32541983126</v>
      </c>
    </row>
    <row r="10" spans="1:5" s="285" customFormat="1" ht="18">
      <c r="A10" s="283" t="s">
        <v>533</v>
      </c>
      <c r="B10" s="284" t="s">
        <v>532</v>
      </c>
      <c r="C10" s="284"/>
      <c r="D10" s="297">
        <v>-2544755859</v>
      </c>
      <c r="E10" s="297">
        <v>-2221002700</v>
      </c>
    </row>
    <row r="11" spans="1:5" s="285" customFormat="1" ht="18">
      <c r="A11" s="283" t="s">
        <v>531</v>
      </c>
      <c r="B11" s="284" t="s">
        <v>530</v>
      </c>
      <c r="C11" s="284"/>
      <c r="D11" s="297">
        <v>-25359500</v>
      </c>
      <c r="E11" s="297">
        <v>-21524900</v>
      </c>
    </row>
    <row r="12" spans="1:5" s="285" customFormat="1" ht="18">
      <c r="A12" s="283" t="s">
        <v>529</v>
      </c>
      <c r="B12" s="284" t="s">
        <v>528</v>
      </c>
      <c r="C12" s="284"/>
      <c r="D12" s="297">
        <v>-535557517</v>
      </c>
      <c r="E12" s="297">
        <v>-110511706</v>
      </c>
    </row>
    <row r="13" spans="1:5" s="285" customFormat="1" ht="18">
      <c r="A13" s="283" t="s">
        <v>527</v>
      </c>
      <c r="B13" s="284" t="s">
        <v>526</v>
      </c>
      <c r="C13" s="284"/>
      <c r="D13" s="297">
        <v>664562507</v>
      </c>
      <c r="E13" s="297">
        <v>654684919</v>
      </c>
    </row>
    <row r="14" spans="1:5" s="285" customFormat="1" ht="18">
      <c r="A14" s="283" t="s">
        <v>525</v>
      </c>
      <c r="B14" s="284" t="s">
        <v>524</v>
      </c>
      <c r="C14" s="284"/>
      <c r="D14" s="297">
        <v>-2069304865</v>
      </c>
      <c r="E14" s="297">
        <v>2249618955</v>
      </c>
    </row>
    <row r="15" spans="1:5" s="282" customFormat="1" ht="24" customHeight="1">
      <c r="A15" s="286" t="s">
        <v>523</v>
      </c>
      <c r="B15" s="287" t="s">
        <v>522</v>
      </c>
      <c r="C15" s="287"/>
      <c r="D15" s="298">
        <v>5433674152</v>
      </c>
      <c r="E15" s="298">
        <v>11341590424</v>
      </c>
    </row>
    <row r="16" spans="1:5" s="285" customFormat="1" ht="18" customHeight="1" hidden="1">
      <c r="A16" s="283" t="s">
        <v>391</v>
      </c>
      <c r="B16" s="284" t="s">
        <v>391</v>
      </c>
      <c r="C16" s="284"/>
      <c r="D16" s="297">
        <v>0</v>
      </c>
      <c r="E16" s="297">
        <v>0</v>
      </c>
    </row>
    <row r="17" spans="1:5" s="282" customFormat="1" ht="33" customHeight="1">
      <c r="A17" s="286" t="s">
        <v>521</v>
      </c>
      <c r="B17" s="287"/>
      <c r="C17" s="287"/>
      <c r="D17" s="298">
        <v>0</v>
      </c>
      <c r="E17" s="298">
        <v>0</v>
      </c>
    </row>
    <row r="18" spans="1:5" s="285" customFormat="1" ht="18">
      <c r="A18" s="283" t="s">
        <v>520</v>
      </c>
      <c r="B18" s="284" t="s">
        <v>519</v>
      </c>
      <c r="C18" s="284"/>
      <c r="D18" s="297">
        <v>-11818182</v>
      </c>
      <c r="E18" s="297">
        <v>-37078182</v>
      </c>
    </row>
    <row r="19" spans="1:5" s="285" customFormat="1" ht="18">
      <c r="A19" s="283" t="s">
        <v>518</v>
      </c>
      <c r="B19" s="284" t="s">
        <v>517</v>
      </c>
      <c r="C19" s="284"/>
      <c r="D19" s="297">
        <v>0</v>
      </c>
      <c r="E19" s="297">
        <v>0</v>
      </c>
    </row>
    <row r="20" spans="1:5" s="285" customFormat="1" ht="18">
      <c r="A20" s="283" t="s">
        <v>516</v>
      </c>
      <c r="B20" s="284" t="s">
        <v>515</v>
      </c>
      <c r="C20" s="284"/>
      <c r="D20" s="297">
        <v>-5553000000</v>
      </c>
      <c r="E20" s="297">
        <v>-10070000000</v>
      </c>
    </row>
    <row r="21" spans="1:5" s="285" customFormat="1" ht="18">
      <c r="A21" s="283" t="s">
        <v>514</v>
      </c>
      <c r="B21" s="284" t="s">
        <v>513</v>
      </c>
      <c r="C21" s="284"/>
      <c r="D21" s="297">
        <v>0</v>
      </c>
      <c r="E21" s="297">
        <v>0</v>
      </c>
    </row>
    <row r="22" spans="1:5" s="285" customFormat="1" ht="18">
      <c r="A22" s="283" t="s">
        <v>512</v>
      </c>
      <c r="B22" s="284" t="s">
        <v>511</v>
      </c>
      <c r="C22" s="284"/>
      <c r="D22" s="297">
        <v>0</v>
      </c>
      <c r="E22" s="297">
        <v>0</v>
      </c>
    </row>
    <row r="23" spans="1:5" s="285" customFormat="1" ht="18">
      <c r="A23" s="283" t="s">
        <v>510</v>
      </c>
      <c r="B23" s="284" t="s">
        <v>509</v>
      </c>
      <c r="C23" s="284"/>
      <c r="D23" s="297">
        <v>57770000</v>
      </c>
      <c r="E23" s="297">
        <v>0</v>
      </c>
    </row>
    <row r="24" spans="1:5" s="285" customFormat="1" ht="18">
      <c r="A24" s="283" t="s">
        <v>508</v>
      </c>
      <c r="B24" s="284" t="s">
        <v>507</v>
      </c>
      <c r="C24" s="284"/>
      <c r="D24" s="297">
        <v>496327714</v>
      </c>
      <c r="E24" s="297">
        <v>540029914</v>
      </c>
    </row>
    <row r="25" spans="1:5" s="282" customFormat="1" ht="18.75">
      <c r="A25" s="286" t="s">
        <v>88</v>
      </c>
      <c r="B25" s="287" t="s">
        <v>506</v>
      </c>
      <c r="C25" s="287"/>
      <c r="D25" s="298">
        <v>-5010720468</v>
      </c>
      <c r="E25" s="298">
        <v>-9567048268</v>
      </c>
    </row>
    <row r="26" spans="1:5" s="285" customFormat="1" ht="18" customHeight="1">
      <c r="A26" s="283" t="s">
        <v>391</v>
      </c>
      <c r="B26" s="284" t="s">
        <v>391</v>
      </c>
      <c r="C26" s="284"/>
      <c r="D26" s="297">
        <v>0</v>
      </c>
      <c r="E26" s="297">
        <v>0</v>
      </c>
    </row>
    <row r="27" spans="1:5" s="282" customFormat="1" ht="30" customHeight="1">
      <c r="A27" s="286" t="s">
        <v>505</v>
      </c>
      <c r="B27" s="287"/>
      <c r="C27" s="287"/>
      <c r="D27" s="298">
        <v>0</v>
      </c>
      <c r="E27" s="298">
        <v>0</v>
      </c>
    </row>
    <row r="28" spans="1:5" s="285" customFormat="1" ht="18">
      <c r="A28" s="283" t="s">
        <v>504</v>
      </c>
      <c r="B28" s="284" t="s">
        <v>503</v>
      </c>
      <c r="C28" s="284"/>
      <c r="D28" s="297">
        <v>0</v>
      </c>
      <c r="E28" s="297">
        <v>0</v>
      </c>
    </row>
    <row r="29" spans="1:5" s="285" customFormat="1" ht="18">
      <c r="A29" s="283" t="s">
        <v>97</v>
      </c>
      <c r="B29" s="284" t="s">
        <v>502</v>
      </c>
      <c r="C29" s="284"/>
      <c r="D29" s="297">
        <v>0</v>
      </c>
      <c r="E29" s="297">
        <v>0</v>
      </c>
    </row>
    <row r="30" spans="1:5" s="285" customFormat="1" ht="18">
      <c r="A30" s="283" t="s">
        <v>501</v>
      </c>
      <c r="B30" s="284" t="s">
        <v>500</v>
      </c>
      <c r="C30" s="284"/>
      <c r="D30" s="297">
        <v>420021245</v>
      </c>
      <c r="E30" s="297">
        <v>197109800</v>
      </c>
    </row>
    <row r="31" spans="1:5" s="285" customFormat="1" ht="18">
      <c r="A31" s="283" t="s">
        <v>499</v>
      </c>
      <c r="B31" s="284" t="s">
        <v>498</v>
      </c>
      <c r="C31" s="284"/>
      <c r="D31" s="297">
        <v>-340502800</v>
      </c>
      <c r="E31" s="297">
        <v>-274634200</v>
      </c>
    </row>
    <row r="32" spans="1:5" s="285" customFormat="1" ht="18">
      <c r="A32" s="283" t="s">
        <v>497</v>
      </c>
      <c r="B32" s="284" t="s">
        <v>496</v>
      </c>
      <c r="C32" s="284"/>
      <c r="D32" s="297">
        <v>0</v>
      </c>
      <c r="E32" s="297">
        <v>0</v>
      </c>
    </row>
    <row r="33" spans="1:5" s="285" customFormat="1" ht="18">
      <c r="A33" s="283" t="s">
        <v>495</v>
      </c>
      <c r="B33" s="284" t="s">
        <v>494</v>
      </c>
      <c r="C33" s="284"/>
      <c r="D33" s="297">
        <v>0</v>
      </c>
      <c r="E33" s="297">
        <v>0</v>
      </c>
    </row>
    <row r="34" spans="1:5" s="282" customFormat="1" ht="18.75">
      <c r="A34" s="286" t="s">
        <v>493</v>
      </c>
      <c r="B34" s="287" t="s">
        <v>492</v>
      </c>
      <c r="C34" s="287"/>
      <c r="D34" s="298">
        <v>79518445</v>
      </c>
      <c r="E34" s="298">
        <v>-77524400</v>
      </c>
    </row>
    <row r="35" spans="1:6" s="282" customFormat="1" ht="18.75">
      <c r="A35" s="286" t="s">
        <v>491</v>
      </c>
      <c r="B35" s="287" t="s">
        <v>490</v>
      </c>
      <c r="C35" s="287"/>
      <c r="D35" s="298">
        <v>502472129</v>
      </c>
      <c r="E35" s="298">
        <v>1697017756</v>
      </c>
      <c r="F35" s="302"/>
    </row>
    <row r="36" spans="1:6" s="285" customFormat="1" ht="18">
      <c r="A36" s="283" t="s">
        <v>489</v>
      </c>
      <c r="B36" s="284" t="s">
        <v>488</v>
      </c>
      <c r="C36" s="333"/>
      <c r="D36" s="301">
        <v>1177512590</v>
      </c>
      <c r="E36" s="299">
        <v>506828295</v>
      </c>
      <c r="F36" s="301"/>
    </row>
    <row r="37" spans="1:5" s="285" customFormat="1" ht="18">
      <c r="A37" s="283" t="s">
        <v>89</v>
      </c>
      <c r="B37" s="284" t="s">
        <v>487</v>
      </c>
      <c r="C37" s="284"/>
      <c r="D37" s="297">
        <v>0</v>
      </c>
      <c r="E37" s="297">
        <v>0</v>
      </c>
    </row>
    <row r="38" spans="1:6" s="282" customFormat="1" ht="18.75">
      <c r="A38" s="288" t="s">
        <v>486</v>
      </c>
      <c r="B38" s="289" t="s">
        <v>485</v>
      </c>
      <c r="C38" s="289"/>
      <c r="D38" s="300">
        <f>D35+D36</f>
        <v>1679984719</v>
      </c>
      <c r="E38" s="300">
        <v>2203846051</v>
      </c>
      <c r="F38" s="302"/>
    </row>
    <row r="40" spans="1:5" s="291" customFormat="1" ht="18.75">
      <c r="A40" s="290"/>
      <c r="B40" s="317" t="s">
        <v>627</v>
      </c>
      <c r="C40" s="317"/>
      <c r="D40" s="317"/>
      <c r="E40" s="317"/>
    </row>
    <row r="41" spans="1:5" s="293" customFormat="1" ht="19.5">
      <c r="A41" s="292" t="s">
        <v>91</v>
      </c>
      <c r="B41" s="318" t="s">
        <v>85</v>
      </c>
      <c r="C41" s="318"/>
      <c r="D41" s="318"/>
      <c r="E41" s="318"/>
    </row>
    <row r="42" spans="1:4" s="293" customFormat="1" ht="19.5">
      <c r="A42" s="294"/>
      <c r="B42" s="292"/>
      <c r="C42" s="292"/>
      <c r="D42" s="295"/>
    </row>
    <row r="43" spans="2:5" s="293" customFormat="1" ht="19.5">
      <c r="B43" s="292"/>
      <c r="C43" s="292"/>
      <c r="D43" s="294"/>
      <c r="E43" s="294"/>
    </row>
    <row r="44" spans="2:5" s="293" customFormat="1" ht="19.5">
      <c r="B44" s="292"/>
      <c r="C44" s="292"/>
      <c r="D44" s="294"/>
      <c r="E44" s="296"/>
    </row>
    <row r="45" spans="1:5" s="293" customFormat="1" ht="19.5">
      <c r="A45" s="292" t="s">
        <v>86</v>
      </c>
      <c r="B45" s="318" t="s">
        <v>87</v>
      </c>
      <c r="C45" s="318"/>
      <c r="D45" s="318"/>
      <c r="E45" s="318"/>
    </row>
  </sheetData>
  <mergeCells count="7">
    <mergeCell ref="B40:E40"/>
    <mergeCell ref="B41:E41"/>
    <mergeCell ref="B45:E45"/>
    <mergeCell ref="A1:B1"/>
    <mergeCell ref="A2:E2"/>
    <mergeCell ref="A3:E3"/>
    <mergeCell ref="A4:E4"/>
  </mergeCells>
  <printOptions/>
  <pageMargins left="0.44" right="0.16" top="0.32" bottom="0.23" header="0.18" footer="0.17"/>
  <pageSetup horizontalDpi="600" verticalDpi="600" orientation="landscape" paperSize="9"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A1:Q389"/>
  <sheetViews>
    <sheetView view="pageBreakPreview" zoomScaleSheetLayoutView="100" workbookViewId="0" topLeftCell="A343">
      <selection activeCell="D389" sqref="D389"/>
    </sheetView>
  </sheetViews>
  <sheetFormatPr defaultColWidth="8.796875" defaultRowHeight="15"/>
  <cols>
    <col min="1" max="1" width="27.69921875" style="10" customWidth="1"/>
    <col min="2" max="2" width="10.59765625" style="10" customWidth="1"/>
    <col min="3" max="3" width="12" style="10" customWidth="1"/>
    <col min="4" max="4" width="12.69921875" style="10" customWidth="1"/>
    <col min="5" max="5" width="13.69921875" style="10" customWidth="1"/>
    <col min="6" max="6" width="14.69921875" style="11" bestFit="1" customWidth="1"/>
    <col min="7" max="7" width="13.59765625" style="11" bestFit="1" customWidth="1"/>
    <col min="8" max="8" width="14.59765625" style="10" bestFit="1" customWidth="1"/>
    <col min="9" max="9" width="13.59765625" style="10" bestFit="1" customWidth="1"/>
    <col min="10" max="10" width="14.59765625" style="11" bestFit="1" customWidth="1"/>
    <col min="11" max="16384" width="8.8984375" style="10" customWidth="1"/>
  </cols>
  <sheetData>
    <row r="1" spans="1:5" ht="20.25">
      <c r="A1" s="330" t="s">
        <v>608</v>
      </c>
      <c r="B1" s="330"/>
      <c r="C1" s="330"/>
      <c r="D1" s="330"/>
      <c r="E1" s="330"/>
    </row>
    <row r="2" spans="1:8" ht="21" thickBot="1">
      <c r="A2" s="331" t="s">
        <v>610</v>
      </c>
      <c r="B2" s="331"/>
      <c r="C2" s="331"/>
      <c r="D2" s="331"/>
      <c r="E2" s="331"/>
      <c r="H2" s="12"/>
    </row>
    <row r="3" ht="16.5">
      <c r="A3" s="13" t="s">
        <v>540</v>
      </c>
    </row>
    <row r="4" ht="16.5">
      <c r="A4" s="14" t="s">
        <v>541</v>
      </c>
    </row>
    <row r="5" spans="1:17" ht="14.25">
      <c r="A5" s="6" t="s">
        <v>542</v>
      </c>
      <c r="B5" s="6"/>
      <c r="Q5" s="10" t="s">
        <v>543</v>
      </c>
    </row>
    <row r="6" ht="16.5">
      <c r="A6" s="14" t="s">
        <v>544</v>
      </c>
    </row>
    <row r="7" spans="1:2" ht="15">
      <c r="A7" s="9" t="s">
        <v>365</v>
      </c>
      <c r="B7" s="6"/>
    </row>
    <row r="8" spans="1:2" ht="15">
      <c r="A8" s="9" t="s">
        <v>366</v>
      </c>
      <c r="B8" s="6"/>
    </row>
    <row r="9" spans="1:2" ht="15">
      <c r="A9" s="9" t="s">
        <v>367</v>
      </c>
      <c r="B9" s="6"/>
    </row>
    <row r="10" spans="1:2" ht="15">
      <c r="A10" s="9" t="s">
        <v>368</v>
      </c>
      <c r="B10" s="6"/>
    </row>
    <row r="11" spans="1:2" ht="15">
      <c r="A11" s="9" t="s">
        <v>369</v>
      </c>
      <c r="B11" s="6"/>
    </row>
    <row r="12" spans="1:2" ht="15">
      <c r="A12" s="9" t="s">
        <v>370</v>
      </c>
      <c r="B12" s="6"/>
    </row>
    <row r="13" spans="1:2" ht="15">
      <c r="A13" s="9" t="s">
        <v>371</v>
      </c>
      <c r="B13" s="6"/>
    </row>
    <row r="14" spans="1:2" ht="15">
      <c r="A14" s="9" t="s">
        <v>372</v>
      </c>
      <c r="B14" s="6"/>
    </row>
    <row r="15" spans="1:2" ht="15">
      <c r="A15" s="9" t="s">
        <v>373</v>
      </c>
      <c r="B15" s="6"/>
    </row>
    <row r="16" spans="1:2" ht="15">
      <c r="A16" s="9" t="s">
        <v>374</v>
      </c>
      <c r="B16" s="6"/>
    </row>
    <row r="17" spans="1:2" ht="15">
      <c r="A17" s="9" t="s">
        <v>375</v>
      </c>
      <c r="B17" s="6"/>
    </row>
    <row r="18" spans="1:2" ht="16.5">
      <c r="A18" s="13" t="s">
        <v>545</v>
      </c>
      <c r="B18" s="6"/>
    </row>
    <row r="19" spans="1:2" ht="14.25">
      <c r="A19" s="6" t="s">
        <v>546</v>
      </c>
      <c r="B19" s="6"/>
    </row>
    <row r="20" spans="1:2" ht="14.25">
      <c r="A20" s="6" t="s">
        <v>547</v>
      </c>
      <c r="B20" s="6"/>
    </row>
    <row r="21" spans="1:2" ht="16.5">
      <c r="A21" s="13" t="s">
        <v>548</v>
      </c>
      <c r="B21" s="6"/>
    </row>
    <row r="22" spans="1:2" ht="14.25">
      <c r="A22" s="6" t="s">
        <v>331</v>
      </c>
      <c r="B22" s="6"/>
    </row>
    <row r="23" spans="1:2" ht="14.25">
      <c r="A23" s="6" t="s">
        <v>549</v>
      </c>
      <c r="B23" s="6"/>
    </row>
    <row r="24" spans="1:2" ht="14.25">
      <c r="A24" s="6" t="s">
        <v>550</v>
      </c>
      <c r="B24" s="6"/>
    </row>
    <row r="25" spans="1:2" ht="16.5">
      <c r="A25" s="13" t="s">
        <v>551</v>
      </c>
      <c r="B25" s="6"/>
    </row>
    <row r="26" spans="1:2" ht="15">
      <c r="A26" s="15" t="s">
        <v>552</v>
      </c>
      <c r="B26" s="6"/>
    </row>
    <row r="27" spans="1:2" ht="14.25">
      <c r="A27" s="6" t="s">
        <v>553</v>
      </c>
      <c r="B27" s="6"/>
    </row>
    <row r="28" spans="1:2" ht="14.25">
      <c r="A28" s="6" t="s">
        <v>265</v>
      </c>
      <c r="B28" s="6"/>
    </row>
    <row r="29" spans="1:2" ht="14.25">
      <c r="A29" s="6" t="s">
        <v>266</v>
      </c>
      <c r="B29" s="6"/>
    </row>
    <row r="30" spans="1:2" ht="14.25">
      <c r="A30" s="6" t="s">
        <v>267</v>
      </c>
      <c r="B30" s="6"/>
    </row>
    <row r="31" spans="1:6" ht="15">
      <c r="A31" s="15" t="s">
        <v>554</v>
      </c>
      <c r="B31" s="6"/>
      <c r="F31" s="169"/>
    </row>
    <row r="32" spans="1:6" ht="14.25">
      <c r="A32" s="6" t="s">
        <v>269</v>
      </c>
      <c r="B32" s="6"/>
      <c r="F32" s="169"/>
    </row>
    <row r="33" spans="1:2" ht="14.25">
      <c r="A33" s="6" t="s">
        <v>268</v>
      </c>
      <c r="B33" s="6"/>
    </row>
    <row r="34" spans="1:2" ht="14.25">
      <c r="A34" s="6" t="s">
        <v>271</v>
      </c>
      <c r="B34" s="6"/>
    </row>
    <row r="35" spans="1:2" ht="14.25">
      <c r="A35" s="6" t="s">
        <v>270</v>
      </c>
      <c r="B35" s="6"/>
    </row>
    <row r="36" spans="1:2" ht="14.25">
      <c r="A36" s="6" t="s">
        <v>272</v>
      </c>
      <c r="B36" s="6"/>
    </row>
    <row r="37" spans="1:2" ht="14.25">
      <c r="A37" s="6" t="s">
        <v>273</v>
      </c>
      <c r="B37" s="6"/>
    </row>
    <row r="38" spans="1:2" ht="14.25">
      <c r="A38" s="6" t="s">
        <v>274</v>
      </c>
      <c r="B38" s="6"/>
    </row>
    <row r="39" spans="1:2" ht="14.25">
      <c r="A39" s="6" t="s">
        <v>275</v>
      </c>
      <c r="B39" s="6"/>
    </row>
    <row r="40" spans="1:2" ht="15">
      <c r="A40" s="15" t="s">
        <v>555</v>
      </c>
      <c r="B40" s="6"/>
    </row>
    <row r="41" spans="1:2" ht="14.25">
      <c r="A41" s="6" t="s">
        <v>277</v>
      </c>
      <c r="B41" s="6"/>
    </row>
    <row r="42" spans="1:2" ht="14.25">
      <c r="A42" s="6" t="s">
        <v>276</v>
      </c>
      <c r="B42" s="6"/>
    </row>
    <row r="43" spans="1:2" ht="14.25">
      <c r="A43" s="6" t="s">
        <v>278</v>
      </c>
      <c r="B43" s="6"/>
    </row>
    <row r="44" spans="1:2" ht="14.25">
      <c r="A44" s="6" t="s">
        <v>279</v>
      </c>
      <c r="B44" s="6"/>
    </row>
    <row r="45" spans="1:2" ht="14.25">
      <c r="A45" s="6" t="s">
        <v>280</v>
      </c>
      <c r="B45" s="6"/>
    </row>
    <row r="46" spans="1:2" ht="14.25">
      <c r="A46" s="6" t="s">
        <v>281</v>
      </c>
      <c r="B46" s="6"/>
    </row>
    <row r="47" spans="1:2" ht="22.5" customHeight="1">
      <c r="A47" s="15" t="s">
        <v>556</v>
      </c>
      <c r="B47" s="6"/>
    </row>
    <row r="48" spans="1:2" ht="14.25">
      <c r="A48" s="6" t="s">
        <v>557</v>
      </c>
      <c r="B48" s="6"/>
    </row>
    <row r="49" spans="1:2" ht="14.25">
      <c r="A49" s="6" t="s">
        <v>282</v>
      </c>
      <c r="B49" s="6"/>
    </row>
    <row r="50" spans="1:2" ht="14.25">
      <c r="A50" s="6" t="s">
        <v>283</v>
      </c>
      <c r="B50" s="6"/>
    </row>
    <row r="51" spans="1:2" ht="14.25">
      <c r="A51" s="6" t="s">
        <v>284</v>
      </c>
      <c r="B51" s="6"/>
    </row>
    <row r="52" spans="1:2" ht="14.25">
      <c r="A52" s="6" t="s">
        <v>285</v>
      </c>
      <c r="B52" s="6"/>
    </row>
    <row r="53" spans="1:2" ht="14.25">
      <c r="A53" s="6" t="s">
        <v>286</v>
      </c>
      <c r="B53" s="6"/>
    </row>
    <row r="54" spans="1:2" ht="14.25">
      <c r="A54" s="6" t="s">
        <v>287</v>
      </c>
      <c r="B54" s="6"/>
    </row>
    <row r="55" spans="1:2" ht="25.5" customHeight="1">
      <c r="A55" s="15" t="s">
        <v>558</v>
      </c>
      <c r="B55" s="6"/>
    </row>
    <row r="56" spans="1:2" ht="14.25">
      <c r="A56" s="6" t="s">
        <v>559</v>
      </c>
      <c r="B56" s="6"/>
    </row>
    <row r="57" spans="1:2" ht="14.25">
      <c r="A57" s="6" t="s">
        <v>560</v>
      </c>
      <c r="B57" s="6"/>
    </row>
    <row r="58" spans="1:2" ht="14.25">
      <c r="A58" s="6" t="s">
        <v>561</v>
      </c>
      <c r="B58" s="6"/>
    </row>
    <row r="59" spans="1:2" ht="14.25">
      <c r="A59" s="6" t="s">
        <v>562</v>
      </c>
      <c r="B59" s="6"/>
    </row>
    <row r="60" spans="1:2" ht="22.5" customHeight="1">
      <c r="A60" s="15" t="s">
        <v>563</v>
      </c>
      <c r="B60" s="6"/>
    </row>
    <row r="61" spans="1:2" ht="14.25">
      <c r="A61" s="16" t="s">
        <v>564</v>
      </c>
      <c r="B61" s="6"/>
    </row>
    <row r="62" spans="1:2" ht="14.25">
      <c r="A62" s="6" t="s">
        <v>565</v>
      </c>
      <c r="B62" s="6"/>
    </row>
    <row r="63" spans="1:2" ht="14.25">
      <c r="A63" s="6" t="s">
        <v>288</v>
      </c>
      <c r="B63" s="6"/>
    </row>
    <row r="64" spans="1:2" ht="14.25">
      <c r="A64" s="6" t="s">
        <v>289</v>
      </c>
      <c r="B64" s="6"/>
    </row>
    <row r="65" spans="1:2" ht="14.25">
      <c r="A65" s="6" t="s">
        <v>290</v>
      </c>
      <c r="B65" s="6"/>
    </row>
    <row r="66" spans="1:2" ht="14.25">
      <c r="A66" s="6" t="s">
        <v>291</v>
      </c>
      <c r="B66" s="6"/>
    </row>
    <row r="67" spans="1:2" ht="14.25">
      <c r="A67" s="6" t="s">
        <v>292</v>
      </c>
      <c r="B67" s="6"/>
    </row>
    <row r="68" spans="1:2" ht="14.25">
      <c r="A68" s="16" t="s">
        <v>566</v>
      </c>
      <c r="B68" s="6"/>
    </row>
    <row r="69" spans="1:2" ht="14.25">
      <c r="A69" s="6" t="s">
        <v>567</v>
      </c>
      <c r="B69" s="6"/>
    </row>
    <row r="70" spans="1:2" ht="14.25">
      <c r="A70" s="6" t="s">
        <v>293</v>
      </c>
      <c r="B70" s="6"/>
    </row>
    <row r="71" spans="1:2" ht="14.25">
      <c r="A71" s="6" t="s">
        <v>294</v>
      </c>
      <c r="B71" s="6"/>
    </row>
    <row r="72" spans="1:10" s="19" customFormat="1" ht="24.75" customHeight="1">
      <c r="A72" s="17" t="s">
        <v>568</v>
      </c>
      <c r="B72" s="17"/>
      <c r="C72" s="332" t="s">
        <v>569</v>
      </c>
      <c r="D72" s="332"/>
      <c r="E72" s="332"/>
      <c r="F72" s="18"/>
      <c r="G72" s="18"/>
      <c r="J72" s="18"/>
    </row>
    <row r="73" spans="1:5" ht="14.25">
      <c r="A73" s="328" t="s">
        <v>570</v>
      </c>
      <c r="B73" s="328"/>
      <c r="C73" s="329" t="s">
        <v>95</v>
      </c>
      <c r="D73" s="329"/>
      <c r="E73" s="329"/>
    </row>
    <row r="74" spans="1:5" ht="14.25">
      <c r="A74" s="328" t="s">
        <v>571</v>
      </c>
      <c r="B74" s="328"/>
      <c r="C74" s="329" t="s">
        <v>94</v>
      </c>
      <c r="D74" s="329"/>
      <c r="E74" s="329"/>
    </row>
    <row r="75" spans="1:5" ht="14.25">
      <c r="A75" s="328" t="s">
        <v>572</v>
      </c>
      <c r="B75" s="328"/>
      <c r="C75" s="329" t="s">
        <v>573</v>
      </c>
      <c r="D75" s="329"/>
      <c r="E75" s="329"/>
    </row>
    <row r="76" spans="1:2" ht="15">
      <c r="A76" s="15" t="s">
        <v>574</v>
      </c>
      <c r="B76" s="6"/>
    </row>
    <row r="77" spans="1:2" ht="14.25">
      <c r="A77" s="6" t="s">
        <v>295</v>
      </c>
      <c r="B77" s="6"/>
    </row>
    <row r="78" spans="1:2" ht="14.25">
      <c r="A78" s="6" t="s">
        <v>297</v>
      </c>
      <c r="B78" s="6"/>
    </row>
    <row r="79" spans="1:2" ht="14.25">
      <c r="A79" s="6" t="s">
        <v>296</v>
      </c>
      <c r="B79" s="6"/>
    </row>
    <row r="80" spans="1:2" ht="15">
      <c r="A80" s="15" t="s">
        <v>575</v>
      </c>
      <c r="B80" s="6"/>
    </row>
    <row r="81" spans="1:2" ht="14.25">
      <c r="A81" s="6" t="s">
        <v>298</v>
      </c>
      <c r="B81" s="6"/>
    </row>
    <row r="82" spans="1:2" ht="14.25">
      <c r="A82" s="6" t="s">
        <v>299</v>
      </c>
      <c r="B82" s="6"/>
    </row>
    <row r="83" spans="1:2" ht="14.25">
      <c r="A83" s="6" t="s">
        <v>300</v>
      </c>
      <c r="B83" s="6"/>
    </row>
    <row r="84" spans="1:2" ht="21" customHeight="1">
      <c r="A84" s="15" t="s">
        <v>576</v>
      </c>
      <c r="B84" s="6"/>
    </row>
    <row r="85" spans="1:2" ht="14.25">
      <c r="A85" s="6" t="s">
        <v>302</v>
      </c>
      <c r="B85" s="6"/>
    </row>
    <row r="86" spans="1:2" ht="14.25">
      <c r="A86" s="6" t="s">
        <v>301</v>
      </c>
      <c r="B86" s="6"/>
    </row>
    <row r="87" spans="1:2" ht="15">
      <c r="A87" s="15" t="s">
        <v>577</v>
      </c>
      <c r="B87" s="6"/>
    </row>
    <row r="88" spans="1:2" ht="14.25">
      <c r="A88" s="6" t="s">
        <v>304</v>
      </c>
      <c r="B88" s="6"/>
    </row>
    <row r="89" spans="1:2" ht="14.25">
      <c r="A89" s="6" t="s">
        <v>303</v>
      </c>
      <c r="B89" s="6"/>
    </row>
    <row r="90" spans="1:2" ht="14.25">
      <c r="A90" s="6" t="s">
        <v>578</v>
      </c>
      <c r="B90" s="6"/>
    </row>
    <row r="91" spans="1:2" ht="15">
      <c r="A91" s="15" t="s">
        <v>579</v>
      </c>
      <c r="B91" s="6"/>
    </row>
    <row r="92" spans="1:2" ht="14.25">
      <c r="A92" s="6" t="s">
        <v>611</v>
      </c>
      <c r="B92" s="6"/>
    </row>
    <row r="93" spans="1:2" ht="14.25">
      <c r="A93" s="6"/>
      <c r="B93" s="6"/>
    </row>
    <row r="94" spans="1:2" ht="15">
      <c r="A94" s="15" t="s">
        <v>580</v>
      </c>
      <c r="B94" s="6"/>
    </row>
    <row r="95" spans="1:2" ht="14.25">
      <c r="A95" s="6" t="s">
        <v>306</v>
      </c>
      <c r="B95" s="6"/>
    </row>
    <row r="96" spans="1:2" ht="14.25">
      <c r="A96" s="6" t="s">
        <v>305</v>
      </c>
      <c r="B96" s="6"/>
    </row>
    <row r="97" spans="1:2" ht="14.25">
      <c r="A97" s="6" t="s">
        <v>581</v>
      </c>
      <c r="B97" s="6"/>
    </row>
    <row r="98" spans="1:2" ht="14.25">
      <c r="A98" s="6" t="s">
        <v>582</v>
      </c>
      <c r="B98" s="6"/>
    </row>
    <row r="99" spans="1:2" ht="14.25">
      <c r="A99" s="6" t="s">
        <v>583</v>
      </c>
      <c r="B99" s="6"/>
    </row>
    <row r="100" spans="1:2" ht="14.25">
      <c r="A100" s="6" t="s">
        <v>307</v>
      </c>
      <c r="B100" s="6"/>
    </row>
    <row r="101" spans="1:2" ht="14.25">
      <c r="A101" s="6" t="s">
        <v>309</v>
      </c>
      <c r="B101" s="6"/>
    </row>
    <row r="102" spans="1:2" ht="14.25">
      <c r="A102" s="6" t="s">
        <v>308</v>
      </c>
      <c r="B102" s="6"/>
    </row>
    <row r="103" spans="1:2" ht="14.25">
      <c r="A103" s="6" t="s">
        <v>311</v>
      </c>
      <c r="B103" s="6"/>
    </row>
    <row r="104" spans="1:2" ht="14.25">
      <c r="A104" s="6" t="s">
        <v>310</v>
      </c>
      <c r="B104" s="6"/>
    </row>
    <row r="105" spans="1:2" ht="14.25">
      <c r="A105" s="6" t="s">
        <v>584</v>
      </c>
      <c r="B105" s="6"/>
    </row>
    <row r="106" spans="1:2" ht="14.25">
      <c r="A106" s="6" t="s">
        <v>313</v>
      </c>
      <c r="B106" s="6"/>
    </row>
    <row r="107" spans="1:2" ht="14.25">
      <c r="A107" s="6" t="s">
        <v>312</v>
      </c>
      <c r="B107" s="6"/>
    </row>
    <row r="108" spans="1:2" ht="15">
      <c r="A108" s="15" t="s">
        <v>585</v>
      </c>
      <c r="B108" s="6"/>
    </row>
    <row r="109" spans="1:2" ht="14.25">
      <c r="A109" s="6" t="s">
        <v>586</v>
      </c>
      <c r="B109" s="6"/>
    </row>
    <row r="110" spans="1:2" ht="14.25">
      <c r="A110" s="6" t="s">
        <v>314</v>
      </c>
      <c r="B110" s="6"/>
    </row>
    <row r="111" spans="1:2" ht="14.25">
      <c r="A111" s="6" t="s">
        <v>315</v>
      </c>
      <c r="B111" s="6"/>
    </row>
    <row r="112" spans="1:2" ht="14.25">
      <c r="A112" s="6" t="s">
        <v>316</v>
      </c>
      <c r="B112" s="6"/>
    </row>
    <row r="113" spans="1:2" ht="14.25">
      <c r="A113" s="6" t="s">
        <v>317</v>
      </c>
      <c r="B113" s="6"/>
    </row>
    <row r="114" spans="1:2" ht="14.25">
      <c r="A114" s="6" t="s">
        <v>318</v>
      </c>
      <c r="B114" s="6"/>
    </row>
    <row r="115" spans="1:2" ht="14.25">
      <c r="A115" s="6" t="s">
        <v>319</v>
      </c>
      <c r="B115" s="6"/>
    </row>
    <row r="116" spans="1:2" ht="14.25">
      <c r="A116" s="6" t="s">
        <v>320</v>
      </c>
      <c r="B116" s="6"/>
    </row>
    <row r="117" spans="1:2" ht="14.25">
      <c r="A117" s="6" t="s">
        <v>321</v>
      </c>
      <c r="B117" s="6"/>
    </row>
    <row r="118" spans="1:2" ht="14.25">
      <c r="A118" s="6" t="s">
        <v>322</v>
      </c>
      <c r="B118" s="6"/>
    </row>
    <row r="119" spans="1:2" ht="14.25">
      <c r="A119" s="6" t="s">
        <v>323</v>
      </c>
      <c r="B119" s="6"/>
    </row>
    <row r="120" spans="1:2" ht="14.25">
      <c r="A120" s="6" t="s">
        <v>324</v>
      </c>
      <c r="B120" s="6"/>
    </row>
    <row r="121" spans="1:2" ht="14.25">
      <c r="A121" s="6" t="s">
        <v>325</v>
      </c>
      <c r="B121" s="6"/>
    </row>
    <row r="122" spans="1:2" ht="14.25">
      <c r="A122" s="6" t="s">
        <v>326</v>
      </c>
      <c r="B122" s="6"/>
    </row>
    <row r="123" spans="1:2" ht="14.25">
      <c r="A123" s="6" t="s">
        <v>332</v>
      </c>
      <c r="B123" s="6"/>
    </row>
    <row r="124" spans="1:2" ht="15">
      <c r="A124" s="15" t="s">
        <v>587</v>
      </c>
      <c r="B124" s="6"/>
    </row>
    <row r="125" spans="1:2" ht="14.25">
      <c r="A125" s="6" t="s">
        <v>588</v>
      </c>
      <c r="B125" s="6"/>
    </row>
    <row r="126" spans="1:2" ht="14.25">
      <c r="A126" s="6" t="s">
        <v>327</v>
      </c>
      <c r="B126" s="6"/>
    </row>
    <row r="127" spans="1:2" ht="14.25">
      <c r="A127" s="6" t="s">
        <v>328</v>
      </c>
      <c r="B127" s="6"/>
    </row>
    <row r="128" spans="1:2" ht="14.25">
      <c r="A128" s="6" t="s">
        <v>589</v>
      </c>
      <c r="B128" s="6"/>
    </row>
    <row r="129" spans="1:2" ht="14.25">
      <c r="A129" s="6" t="s">
        <v>590</v>
      </c>
      <c r="B129" s="6"/>
    </row>
    <row r="130" spans="1:2" ht="15">
      <c r="A130" s="15" t="s">
        <v>591</v>
      </c>
      <c r="B130" s="6"/>
    </row>
    <row r="131" spans="1:2" ht="14.25">
      <c r="A131" s="6" t="s">
        <v>329</v>
      </c>
      <c r="B131" s="6"/>
    </row>
    <row r="132" spans="1:2" ht="14.25">
      <c r="A132" s="6" t="s">
        <v>330</v>
      </c>
      <c r="B132" s="6"/>
    </row>
    <row r="133" spans="1:2" ht="14.25">
      <c r="A133" s="6"/>
      <c r="B133" s="6"/>
    </row>
    <row r="134" spans="1:2" ht="14.25">
      <c r="A134" s="6"/>
      <c r="B134" s="6"/>
    </row>
    <row r="135" spans="1:2" ht="14.25">
      <c r="A135" s="6"/>
      <c r="B135" s="6"/>
    </row>
    <row r="136" spans="1:17" ht="16.5">
      <c r="A136" s="13" t="s">
        <v>592</v>
      </c>
      <c r="B136" s="6"/>
      <c r="Q136" s="10" t="s">
        <v>593</v>
      </c>
    </row>
    <row r="137" spans="1:16" ht="15.75">
      <c r="A137" s="20" t="s">
        <v>594</v>
      </c>
      <c r="B137" s="21"/>
      <c r="C137" s="21"/>
      <c r="D137" s="1">
        <v>41274</v>
      </c>
      <c r="E137" s="7">
        <v>40908</v>
      </c>
      <c r="F137" s="22"/>
      <c r="G137" s="22"/>
      <c r="H137" s="23"/>
      <c r="I137" s="23"/>
      <c r="J137" s="22"/>
      <c r="K137" s="23"/>
      <c r="L137" s="23"/>
      <c r="M137" s="23"/>
      <c r="N137" s="23"/>
      <c r="O137" s="23"/>
      <c r="P137" s="23"/>
    </row>
    <row r="138" spans="1:16" ht="14.25">
      <c r="A138" s="23" t="s">
        <v>333</v>
      </c>
      <c r="D138" s="11">
        <v>5150000</v>
      </c>
      <c r="E138" s="173">
        <v>172300000</v>
      </c>
      <c r="F138" s="22"/>
      <c r="G138" s="22"/>
      <c r="H138" s="23"/>
      <c r="I138" s="23"/>
      <c r="J138" s="22"/>
      <c r="K138" s="23"/>
      <c r="L138" s="23"/>
      <c r="M138" s="23"/>
      <c r="N138" s="23"/>
      <c r="O138" s="23"/>
      <c r="P138" s="23"/>
    </row>
    <row r="139" spans="1:16" ht="14.25">
      <c r="A139" s="23" t="s">
        <v>334</v>
      </c>
      <c r="D139" s="11">
        <v>1674834719</v>
      </c>
      <c r="E139" s="173">
        <v>2031546051</v>
      </c>
      <c r="F139" s="22"/>
      <c r="G139" s="22"/>
      <c r="H139" s="23"/>
      <c r="I139" s="23"/>
      <c r="J139" s="22"/>
      <c r="K139" s="23"/>
      <c r="L139" s="23"/>
      <c r="M139" s="23"/>
      <c r="N139" s="23"/>
      <c r="O139" s="23"/>
      <c r="P139" s="23"/>
    </row>
    <row r="140" spans="1:16" ht="14.25">
      <c r="A140" s="21" t="s">
        <v>234</v>
      </c>
      <c r="B140" s="21"/>
      <c r="C140" s="21"/>
      <c r="D140" s="24">
        <v>0</v>
      </c>
      <c r="E140" s="25">
        <v>0</v>
      </c>
      <c r="F140" s="22"/>
      <c r="G140" s="22"/>
      <c r="H140" s="23"/>
      <c r="I140" s="23"/>
      <c r="J140" s="22"/>
      <c r="K140" s="23"/>
      <c r="L140" s="23"/>
      <c r="M140" s="23"/>
      <c r="N140" s="23"/>
      <c r="O140" s="23"/>
      <c r="P140" s="23"/>
    </row>
    <row r="141" spans="1:16" s="33" customFormat="1" ht="27.75" customHeight="1">
      <c r="A141" s="26" t="s">
        <v>595</v>
      </c>
      <c r="B141" s="27"/>
      <c r="C141" s="28"/>
      <c r="D141" s="29">
        <f>SUM(D138:D140)</f>
        <v>1679984719</v>
      </c>
      <c r="E141" s="30">
        <f>SUM(E138:E140)</f>
        <v>2203846051</v>
      </c>
      <c r="F141" s="31"/>
      <c r="G141" s="31"/>
      <c r="H141" s="32"/>
      <c r="I141" s="32"/>
      <c r="J141" s="31"/>
      <c r="K141" s="32"/>
      <c r="L141" s="32"/>
      <c r="M141" s="32"/>
      <c r="N141" s="32"/>
      <c r="O141" s="32"/>
      <c r="P141" s="32"/>
    </row>
    <row r="142" spans="1:5" ht="31.5" customHeight="1">
      <c r="A142" s="324" t="s">
        <v>596</v>
      </c>
      <c r="B142" s="324"/>
      <c r="C142" s="1">
        <f>D137</f>
        <v>41274</v>
      </c>
      <c r="D142" s="34"/>
      <c r="E142" s="1">
        <f>E137</f>
        <v>40908</v>
      </c>
    </row>
    <row r="143" spans="1:16" ht="14.25">
      <c r="A143" s="23"/>
      <c r="B143" s="35" t="s">
        <v>335</v>
      </c>
      <c r="C143" s="35" t="s">
        <v>336</v>
      </c>
      <c r="D143" s="35" t="s">
        <v>335</v>
      </c>
      <c r="E143" s="35" t="s">
        <v>336</v>
      </c>
      <c r="F143" s="22"/>
      <c r="G143" s="22"/>
      <c r="H143" s="23"/>
      <c r="I143" s="23"/>
      <c r="J143" s="22"/>
      <c r="K143" s="23"/>
      <c r="L143" s="23"/>
      <c r="M143" s="23"/>
      <c r="N143" s="23"/>
      <c r="O143" s="23"/>
      <c r="P143" s="23"/>
    </row>
    <row r="144" spans="1:10" s="23" customFormat="1" ht="14.25">
      <c r="A144" s="23" t="s">
        <v>235</v>
      </c>
      <c r="C144" s="22">
        <v>0</v>
      </c>
      <c r="D144" s="22">
        <v>0</v>
      </c>
      <c r="E144" s="37" t="s">
        <v>597</v>
      </c>
      <c r="F144" s="22"/>
      <c r="G144" s="22"/>
      <c r="J144" s="22"/>
    </row>
    <row r="145" spans="1:10" s="23" customFormat="1" ht="14.25">
      <c r="A145" s="23" t="s">
        <v>236</v>
      </c>
      <c r="C145" s="22">
        <v>0</v>
      </c>
      <c r="D145" s="22">
        <v>0</v>
      </c>
      <c r="E145" s="22" t="s">
        <v>597</v>
      </c>
      <c r="F145" s="22"/>
      <c r="G145" s="22"/>
      <c r="J145" s="22"/>
    </row>
    <row r="146" spans="1:10" s="23" customFormat="1" ht="14.25">
      <c r="A146" s="23" t="s">
        <v>237</v>
      </c>
      <c r="C146" s="141">
        <v>7304426890</v>
      </c>
      <c r="D146" s="22">
        <v>0</v>
      </c>
      <c r="E146" s="141">
        <v>4821965291</v>
      </c>
      <c r="F146" s="22"/>
      <c r="G146" s="22"/>
      <c r="J146" s="22"/>
    </row>
    <row r="147" spans="1:10" s="23" customFormat="1" ht="14.25">
      <c r="A147" s="21" t="s">
        <v>337</v>
      </c>
      <c r="B147" s="21"/>
      <c r="C147" s="24">
        <v>0</v>
      </c>
      <c r="D147" s="24">
        <v>0</v>
      </c>
      <c r="E147" s="24" t="s">
        <v>597</v>
      </c>
      <c r="F147" s="22"/>
      <c r="G147" s="22"/>
      <c r="J147" s="22"/>
    </row>
    <row r="148" spans="1:16" ht="14.25" hidden="1">
      <c r="A148" s="23" t="s">
        <v>598</v>
      </c>
      <c r="D148" s="11"/>
      <c r="E148" s="37"/>
      <c r="F148" s="22"/>
      <c r="G148" s="22"/>
      <c r="H148" s="23"/>
      <c r="I148" s="23"/>
      <c r="J148" s="22"/>
      <c r="K148" s="23"/>
      <c r="L148" s="23"/>
      <c r="M148" s="23"/>
      <c r="N148" s="23"/>
      <c r="O148" s="23"/>
      <c r="P148" s="23"/>
    </row>
    <row r="149" spans="1:16" ht="14.25" hidden="1">
      <c r="A149" s="21" t="s">
        <v>599</v>
      </c>
      <c r="B149" s="21"/>
      <c r="C149" s="21"/>
      <c r="D149" s="24"/>
      <c r="E149" s="25"/>
      <c r="F149" s="22"/>
      <c r="G149" s="22"/>
      <c r="H149" s="23"/>
      <c r="I149" s="23"/>
      <c r="J149" s="22"/>
      <c r="K149" s="23"/>
      <c r="L149" s="23"/>
      <c r="M149" s="23"/>
      <c r="N149" s="23"/>
      <c r="O149" s="23"/>
      <c r="P149" s="23"/>
    </row>
    <row r="150" spans="1:16" ht="14.25" hidden="1">
      <c r="A150" s="23" t="s">
        <v>600</v>
      </c>
      <c r="D150" s="22"/>
      <c r="E150" s="22"/>
      <c r="F150" s="22"/>
      <c r="G150" s="22"/>
      <c r="H150" s="23"/>
      <c r="I150" s="23"/>
      <c r="J150" s="22"/>
      <c r="K150" s="23"/>
      <c r="L150" s="23"/>
      <c r="M150" s="23"/>
      <c r="N150" s="23"/>
      <c r="O150" s="23"/>
      <c r="P150" s="23"/>
    </row>
    <row r="151" spans="1:16" ht="14.25" hidden="1">
      <c r="A151" s="21" t="s">
        <v>601</v>
      </c>
      <c r="B151" s="21"/>
      <c r="C151" s="21"/>
      <c r="D151" s="24"/>
      <c r="E151" s="25"/>
      <c r="F151" s="22"/>
      <c r="G151" s="22"/>
      <c r="H151" s="23"/>
      <c r="I151" s="23"/>
      <c r="J151" s="22"/>
      <c r="K151" s="23"/>
      <c r="L151" s="23"/>
      <c r="M151" s="23"/>
      <c r="N151" s="23"/>
      <c r="O151" s="23"/>
      <c r="P151" s="23"/>
    </row>
    <row r="152" spans="1:16" ht="15">
      <c r="A152" s="38" t="str">
        <f>A141</f>
        <v>Coäng</v>
      </c>
      <c r="B152" s="34"/>
      <c r="C152" s="39">
        <f>SUM(C144:C151)</f>
        <v>7304426890</v>
      </c>
      <c r="D152" s="40"/>
      <c r="E152" s="40">
        <f>SUM(E144:E151)</f>
        <v>4821965291</v>
      </c>
      <c r="F152" s="22"/>
      <c r="G152" s="22"/>
      <c r="H152" s="23"/>
      <c r="I152" s="23"/>
      <c r="J152" s="22"/>
      <c r="K152" s="23"/>
      <c r="L152" s="23"/>
      <c r="M152" s="23"/>
      <c r="N152" s="23"/>
      <c r="O152" s="23"/>
      <c r="P152" s="23"/>
    </row>
    <row r="153" spans="1:7" ht="22.5" customHeight="1">
      <c r="A153" s="325" t="s">
        <v>602</v>
      </c>
      <c r="B153" s="325"/>
      <c r="C153" s="21"/>
      <c r="D153" s="1">
        <f>D137</f>
        <v>41274</v>
      </c>
      <c r="E153" s="3">
        <f>E142</f>
        <v>40908</v>
      </c>
      <c r="G153" s="41"/>
    </row>
    <row r="154" spans="1:16" ht="15">
      <c r="A154" s="23" t="s">
        <v>238</v>
      </c>
      <c r="D154" s="22"/>
      <c r="E154" s="22"/>
      <c r="F154" s="22"/>
      <c r="G154" s="41"/>
      <c r="H154" s="23"/>
      <c r="I154" s="23"/>
      <c r="J154" s="22"/>
      <c r="K154" s="23"/>
      <c r="L154" s="23"/>
      <c r="M154" s="23"/>
      <c r="N154" s="23"/>
      <c r="O154" s="23"/>
      <c r="P154" s="23"/>
    </row>
    <row r="155" spans="1:16" ht="15">
      <c r="A155" s="23" t="s">
        <v>619</v>
      </c>
      <c r="D155" s="22">
        <v>0</v>
      </c>
      <c r="E155" s="22">
        <v>0</v>
      </c>
      <c r="F155" s="22"/>
      <c r="G155" s="41"/>
      <c r="H155" s="23"/>
      <c r="I155" s="23"/>
      <c r="J155" s="22"/>
      <c r="K155" s="23"/>
      <c r="L155" s="23"/>
      <c r="M155" s="23"/>
      <c r="N155" s="23"/>
      <c r="O155" s="23"/>
      <c r="P155" s="23"/>
    </row>
    <row r="156" spans="1:16" ht="15">
      <c r="A156" s="23" t="s">
        <v>618</v>
      </c>
      <c r="D156" s="22"/>
      <c r="E156" s="22">
        <v>0</v>
      </c>
      <c r="F156" s="22"/>
      <c r="G156" s="41"/>
      <c r="H156" s="23"/>
      <c r="I156" s="23"/>
      <c r="J156" s="22"/>
      <c r="K156" s="23"/>
      <c r="L156" s="23"/>
      <c r="M156" s="23"/>
      <c r="N156" s="23"/>
      <c r="O156" s="23"/>
      <c r="P156" s="23"/>
    </row>
    <row r="157" spans="1:16" ht="15">
      <c r="A157" s="21" t="s">
        <v>239</v>
      </c>
      <c r="B157" s="21"/>
      <c r="C157" s="21"/>
      <c r="D157" s="42">
        <v>41556094</v>
      </c>
      <c r="E157" s="174">
        <v>29717890</v>
      </c>
      <c r="F157" s="22"/>
      <c r="G157" s="41"/>
      <c r="H157" s="23"/>
      <c r="I157" s="23"/>
      <c r="J157" s="22"/>
      <c r="K157" s="23"/>
      <c r="L157" s="23"/>
      <c r="M157" s="23"/>
      <c r="N157" s="23"/>
      <c r="O157" s="23"/>
      <c r="P157" s="23"/>
    </row>
    <row r="158" spans="1:16" ht="15">
      <c r="A158" s="38" t="s">
        <v>603</v>
      </c>
      <c r="B158" s="34"/>
      <c r="C158" s="21"/>
      <c r="D158" s="43">
        <f>SUM(D154:D157)</f>
        <v>41556094</v>
      </c>
      <c r="E158" s="44">
        <f>E157</f>
        <v>29717890</v>
      </c>
      <c r="F158" s="22"/>
      <c r="G158" s="41"/>
      <c r="H158" s="23"/>
      <c r="I158" s="23"/>
      <c r="J158" s="22"/>
      <c r="K158" s="23"/>
      <c r="L158" s="23"/>
      <c r="M158" s="23"/>
      <c r="N158" s="23"/>
      <c r="O158" s="23"/>
      <c r="P158" s="23"/>
    </row>
    <row r="159" spans="1:7" ht="22.5" customHeight="1">
      <c r="A159" s="45" t="s">
        <v>604</v>
      </c>
      <c r="B159" s="21"/>
      <c r="C159" s="34"/>
      <c r="D159" s="4">
        <f>D153</f>
        <v>41274</v>
      </c>
      <c r="E159" s="4">
        <f>E153</f>
        <v>40908</v>
      </c>
      <c r="G159" s="41"/>
    </row>
    <row r="160" spans="1:16" ht="14.25">
      <c r="A160" s="23" t="s">
        <v>241</v>
      </c>
      <c r="D160" s="46"/>
      <c r="E160" s="175">
        <v>2872893880</v>
      </c>
      <c r="F160" s="22"/>
      <c r="H160" s="23"/>
      <c r="I160" s="23"/>
      <c r="J160" s="22"/>
      <c r="K160" s="23"/>
      <c r="L160" s="23"/>
      <c r="M160" s="23"/>
      <c r="N160" s="23"/>
      <c r="O160" s="23"/>
      <c r="P160" s="23"/>
    </row>
    <row r="161" spans="1:16" ht="14.25">
      <c r="A161" s="21" t="s">
        <v>240</v>
      </c>
      <c r="B161" s="21"/>
      <c r="C161" s="21"/>
      <c r="D161" s="47"/>
      <c r="E161" s="24"/>
      <c r="F161" s="22"/>
      <c r="G161" s="22"/>
      <c r="H161" s="23"/>
      <c r="I161" s="23"/>
      <c r="J161" s="22"/>
      <c r="K161" s="23"/>
      <c r="L161" s="23"/>
      <c r="M161" s="23"/>
      <c r="N161" s="23"/>
      <c r="O161" s="23"/>
      <c r="P161" s="23"/>
    </row>
    <row r="162" spans="1:16" s="33" customFormat="1" ht="15">
      <c r="A162" s="38" t="s">
        <v>605</v>
      </c>
      <c r="B162" s="28"/>
      <c r="C162" s="28"/>
      <c r="D162" s="48">
        <f>D160</f>
        <v>0</v>
      </c>
      <c r="E162" s="43">
        <f>E160</f>
        <v>2872893880</v>
      </c>
      <c r="F162" s="31"/>
      <c r="G162" s="22"/>
      <c r="H162" s="32"/>
      <c r="I162" s="32"/>
      <c r="J162" s="31"/>
      <c r="K162" s="32"/>
      <c r="L162" s="32"/>
      <c r="M162" s="32"/>
      <c r="N162" s="32"/>
      <c r="O162" s="32"/>
      <c r="P162" s="32"/>
    </row>
    <row r="163" spans="1:7" ht="21.75" customHeight="1">
      <c r="A163" s="49" t="s">
        <v>606</v>
      </c>
      <c r="B163" s="34"/>
      <c r="C163" s="34"/>
      <c r="D163" s="193">
        <f>D159</f>
        <v>41274</v>
      </c>
      <c r="E163" s="193">
        <f>E159</f>
        <v>40908</v>
      </c>
      <c r="G163" s="31"/>
    </row>
    <row r="164" spans="1:5" ht="14.25">
      <c r="A164" s="50" t="s">
        <v>607</v>
      </c>
      <c r="D164" s="51">
        <v>28127104</v>
      </c>
      <c r="E164" s="176">
        <v>9862554</v>
      </c>
    </row>
    <row r="165" spans="1:10" s="53" customFormat="1" ht="14.25">
      <c r="A165" s="52" t="s">
        <v>102</v>
      </c>
      <c r="D165" s="54"/>
      <c r="E165" s="54"/>
      <c r="F165" s="55"/>
      <c r="G165" s="55"/>
      <c r="J165" s="55"/>
    </row>
    <row r="166" spans="1:10" s="53" customFormat="1" ht="14.25">
      <c r="A166" s="52" t="s">
        <v>0</v>
      </c>
      <c r="D166" s="54"/>
      <c r="E166" s="51">
        <f>F166</f>
        <v>0</v>
      </c>
      <c r="F166" s="55"/>
      <c r="G166" s="55"/>
      <c r="J166" s="55"/>
    </row>
    <row r="167" spans="1:10" s="53" customFormat="1" ht="14.25">
      <c r="A167" s="56" t="s">
        <v>1</v>
      </c>
      <c r="B167" s="57"/>
      <c r="C167" s="57"/>
      <c r="D167" s="58">
        <v>170623900</v>
      </c>
      <c r="E167" s="177">
        <v>328635700</v>
      </c>
      <c r="F167" s="55"/>
      <c r="G167" s="55"/>
      <c r="J167" s="55"/>
    </row>
    <row r="168" spans="1:16" s="66" customFormat="1" ht="15">
      <c r="A168" s="60" t="s">
        <v>605</v>
      </c>
      <c r="B168" s="61"/>
      <c r="C168" s="61"/>
      <c r="D168" s="62">
        <f>SUM(D164:D167)</f>
        <v>198751004</v>
      </c>
      <c r="E168" s="63">
        <f>SUM(E164:E167)</f>
        <v>338498254</v>
      </c>
      <c r="F168" s="64"/>
      <c r="G168" s="64"/>
      <c r="H168" s="65"/>
      <c r="I168" s="65"/>
      <c r="J168" s="64"/>
      <c r="K168" s="65"/>
      <c r="L168" s="65"/>
      <c r="M168" s="65"/>
      <c r="N168" s="65"/>
      <c r="O168" s="65"/>
      <c r="P168" s="65"/>
    </row>
    <row r="169" spans="1:16" s="66" customFormat="1" ht="15">
      <c r="A169" s="67"/>
      <c r="B169" s="65"/>
      <c r="C169" s="65"/>
      <c r="D169" s="68"/>
      <c r="E169" s="69"/>
      <c r="F169" s="64"/>
      <c r="G169" s="64"/>
      <c r="H169" s="65"/>
      <c r="I169" s="65"/>
      <c r="J169" s="64"/>
      <c r="K169" s="65"/>
      <c r="L169" s="65"/>
      <c r="M169" s="65"/>
      <c r="N169" s="65"/>
      <c r="O169" s="65"/>
      <c r="P169" s="65"/>
    </row>
    <row r="170" spans="1:8" ht="24.75" customHeight="1">
      <c r="A170" s="71" t="s">
        <v>106</v>
      </c>
      <c r="H170" s="12"/>
    </row>
    <row r="171" spans="1:12" s="80" customFormat="1" ht="60.75" customHeight="1">
      <c r="A171" s="72" t="s">
        <v>104</v>
      </c>
      <c r="B171" s="73" t="s">
        <v>244</v>
      </c>
      <c r="C171" s="74" t="s">
        <v>245</v>
      </c>
      <c r="D171" s="74" t="s">
        <v>246</v>
      </c>
      <c r="E171" s="74" t="s">
        <v>80</v>
      </c>
      <c r="F171" s="75"/>
      <c r="G171" s="76"/>
      <c r="H171" s="77"/>
      <c r="I171" s="78"/>
      <c r="J171" s="78"/>
      <c r="K171" s="79"/>
      <c r="L171" s="76"/>
    </row>
    <row r="172" spans="1:12" ht="15">
      <c r="A172" s="81" t="s">
        <v>242</v>
      </c>
      <c r="B172" s="82"/>
      <c r="C172" s="82"/>
      <c r="D172" s="82"/>
      <c r="E172" s="82"/>
      <c r="F172" s="31"/>
      <c r="G172" s="22"/>
      <c r="H172" s="46"/>
      <c r="I172" s="22"/>
      <c r="J172" s="22"/>
      <c r="K172" s="22"/>
      <c r="L172" s="22"/>
    </row>
    <row r="173" spans="1:12" ht="14.25">
      <c r="A173" s="83" t="s">
        <v>340</v>
      </c>
      <c r="B173" s="84">
        <v>2159880310</v>
      </c>
      <c r="C173" s="84">
        <f>995794469-245000000</f>
        <v>750794469</v>
      </c>
      <c r="D173" s="84">
        <v>553269959</v>
      </c>
      <c r="E173" s="84">
        <f>SUM(B173:D173)</f>
        <v>3463944738</v>
      </c>
      <c r="F173" s="22"/>
      <c r="G173" s="22"/>
      <c r="H173" s="46"/>
      <c r="I173" s="22"/>
      <c r="J173" s="22"/>
      <c r="K173" s="22"/>
      <c r="L173" s="22"/>
    </row>
    <row r="174" spans="1:12" ht="14.25">
      <c r="A174" s="83" t="s">
        <v>341</v>
      </c>
      <c r="B174" s="84">
        <v>47742727</v>
      </c>
      <c r="C174" s="84"/>
      <c r="D174" s="84">
        <f>43038000+10478182</f>
        <v>53516182</v>
      </c>
      <c r="E174" s="84">
        <f>B174+C174+D174</f>
        <v>101258909</v>
      </c>
      <c r="F174" s="22"/>
      <c r="G174" s="22"/>
      <c r="H174" s="46"/>
      <c r="I174" s="22"/>
      <c r="J174" s="22"/>
      <c r="K174" s="22"/>
      <c r="L174" s="22"/>
    </row>
    <row r="175" spans="1:12" ht="14.25">
      <c r="A175" s="83" t="s">
        <v>342</v>
      </c>
      <c r="B175" s="84"/>
      <c r="C175" s="84">
        <v>0</v>
      </c>
      <c r="D175" s="84"/>
      <c r="E175" s="84"/>
      <c r="F175" s="22"/>
      <c r="G175" s="22"/>
      <c r="H175" s="46"/>
      <c r="I175" s="22"/>
      <c r="J175" s="22"/>
      <c r="K175" s="22"/>
      <c r="L175" s="22"/>
    </row>
    <row r="176" spans="1:12" s="33" customFormat="1" ht="15">
      <c r="A176" s="85" t="s">
        <v>343</v>
      </c>
      <c r="B176" s="86">
        <f>SUM(B173:B175)</f>
        <v>2207623037</v>
      </c>
      <c r="C176" s="86">
        <f>SUM(C173:C175)</f>
        <v>750794469</v>
      </c>
      <c r="D176" s="86">
        <f>SUM(D173:D175)</f>
        <v>606786141</v>
      </c>
      <c r="E176" s="87">
        <f>SUM(E173:E175)</f>
        <v>3565203647</v>
      </c>
      <c r="F176" s="31"/>
      <c r="G176" s="31"/>
      <c r="H176" s="88"/>
      <c r="I176" s="31"/>
      <c r="J176" s="31"/>
      <c r="K176" s="31"/>
      <c r="L176" s="31"/>
    </row>
    <row r="177" spans="1:12" ht="15">
      <c r="A177" s="89" t="s">
        <v>243</v>
      </c>
      <c r="B177" s="84">
        <v>0</v>
      </c>
      <c r="C177" s="84"/>
      <c r="D177" s="84"/>
      <c r="E177" s="84"/>
      <c r="F177" s="31"/>
      <c r="G177" s="22"/>
      <c r="H177" s="46"/>
      <c r="I177" s="22"/>
      <c r="J177" s="22"/>
      <c r="K177" s="22"/>
      <c r="L177" s="22"/>
    </row>
    <row r="178" spans="1:12" ht="14.25">
      <c r="A178" s="83" t="str">
        <f>A173</f>
        <v> Số dư đầu năm</v>
      </c>
      <c r="B178" s="84">
        <f>1200311320+96626450</f>
        <v>1296937770</v>
      </c>
      <c r="C178" s="84">
        <f>411263574+45779449</f>
        <v>457043023</v>
      </c>
      <c r="D178" s="84">
        <f>430379238+30070024</f>
        <v>460449262</v>
      </c>
      <c r="E178" s="84">
        <f>SUM(B178:D178)</f>
        <v>2214430055</v>
      </c>
      <c r="F178" s="22"/>
      <c r="G178" s="22"/>
      <c r="H178" s="46"/>
      <c r="I178" s="22"/>
      <c r="J178" s="22"/>
      <c r="K178" s="22"/>
      <c r="L178" s="22"/>
    </row>
    <row r="179" spans="1:12" s="95" customFormat="1" ht="14.25">
      <c r="A179" s="90" t="s">
        <v>344</v>
      </c>
      <c r="B179" s="91">
        <v>81165480.07777779</v>
      </c>
      <c r="C179" s="92">
        <v>45779448.900000006</v>
      </c>
      <c r="D179" s="92">
        <f>29343340.9285714+3</f>
        <v>29343343.9285714</v>
      </c>
      <c r="E179" s="93">
        <f>SUM(B179:D179)</f>
        <v>156288272.90634918</v>
      </c>
      <c r="F179" s="94"/>
      <c r="G179" s="94"/>
      <c r="H179" s="91"/>
      <c r="I179" s="94"/>
      <c r="J179" s="94"/>
      <c r="K179" s="94"/>
      <c r="L179" s="22"/>
    </row>
    <row r="180" spans="1:12" s="95" customFormat="1" ht="14.25">
      <c r="A180" s="90" t="s">
        <v>345</v>
      </c>
      <c r="B180" s="92"/>
      <c r="C180" s="92"/>
      <c r="D180" s="92"/>
      <c r="E180" s="92"/>
      <c r="F180" s="94"/>
      <c r="G180" s="94"/>
      <c r="H180" s="91"/>
      <c r="I180" s="94"/>
      <c r="J180" s="94"/>
      <c r="K180" s="94"/>
      <c r="L180" s="94"/>
    </row>
    <row r="181" spans="1:12" s="95" customFormat="1" ht="14.25">
      <c r="A181" s="90" t="s">
        <v>346</v>
      </c>
      <c r="B181" s="92">
        <v>0</v>
      </c>
      <c r="C181" s="92">
        <v>0</v>
      </c>
      <c r="D181" s="92">
        <v>0</v>
      </c>
      <c r="E181" s="92">
        <v>0</v>
      </c>
      <c r="F181" s="94"/>
      <c r="G181" s="94"/>
      <c r="H181" s="91"/>
      <c r="I181" s="94"/>
      <c r="J181" s="94"/>
      <c r="K181" s="94"/>
      <c r="L181" s="22"/>
    </row>
    <row r="182" spans="1:12" s="33" customFormat="1" ht="15">
      <c r="A182" s="85" t="str">
        <f>A176</f>
        <v> Số dư cuối kỳ:</v>
      </c>
      <c r="B182" s="86">
        <f>SUM(B178:B181)</f>
        <v>1378103250.0777779</v>
      </c>
      <c r="C182" s="86">
        <f>SUM(C178:C181)</f>
        <v>502822471.9</v>
      </c>
      <c r="D182" s="86">
        <f>D178+D179</f>
        <v>489792605.9285714</v>
      </c>
      <c r="E182" s="87">
        <f>SUM(E178:E181)</f>
        <v>2370718327.906349</v>
      </c>
      <c r="F182" s="31"/>
      <c r="G182" s="31"/>
      <c r="H182" s="88"/>
      <c r="I182" s="31"/>
      <c r="J182" s="31"/>
      <c r="K182" s="31"/>
      <c r="L182" s="31"/>
    </row>
    <row r="183" spans="1:12" ht="15">
      <c r="A183" s="89" t="s">
        <v>347</v>
      </c>
      <c r="B183" s="84">
        <v>0</v>
      </c>
      <c r="C183" s="84"/>
      <c r="D183" s="84"/>
      <c r="E183" s="84"/>
      <c r="F183" s="31"/>
      <c r="G183" s="22"/>
      <c r="H183" s="46"/>
      <c r="I183" s="22"/>
      <c r="J183" s="22"/>
      <c r="K183" s="22"/>
      <c r="L183" s="22"/>
    </row>
    <row r="184" spans="1:12" ht="14.25">
      <c r="A184" s="83" t="s">
        <v>340</v>
      </c>
      <c r="B184" s="84">
        <v>959568990</v>
      </c>
      <c r="C184" s="84">
        <v>339530895</v>
      </c>
      <c r="D184" s="84">
        <v>73436539</v>
      </c>
      <c r="E184" s="84">
        <f>SUM(B184:D184)</f>
        <v>1372536424</v>
      </c>
      <c r="F184" s="22"/>
      <c r="G184" s="22"/>
      <c r="H184" s="46"/>
      <c r="I184" s="22"/>
      <c r="J184" s="22"/>
      <c r="K184" s="22"/>
      <c r="L184" s="22"/>
    </row>
    <row r="185" spans="1:12" s="33" customFormat="1" ht="15">
      <c r="A185" s="96" t="s">
        <v>614</v>
      </c>
      <c r="B185" s="97">
        <f>B176-B182</f>
        <v>829519786.9222221</v>
      </c>
      <c r="C185" s="97">
        <f>C176-C182</f>
        <v>247971997.10000002</v>
      </c>
      <c r="D185" s="97">
        <f>D176-D182</f>
        <v>116993535.0714286</v>
      </c>
      <c r="E185" s="98">
        <f>E176-E182</f>
        <v>1194485319.0936508</v>
      </c>
      <c r="F185" s="31"/>
      <c r="G185" s="31"/>
      <c r="H185" s="88"/>
      <c r="I185" s="31"/>
      <c r="J185" s="31"/>
      <c r="K185" s="31"/>
      <c r="L185" s="31"/>
    </row>
    <row r="186" spans="1:8" ht="24.75" customHeight="1">
      <c r="A186" s="99" t="s">
        <v>615</v>
      </c>
      <c r="B186" s="99"/>
      <c r="C186" s="99"/>
      <c r="D186" s="99"/>
      <c r="E186" s="100">
        <v>850763000</v>
      </c>
      <c r="H186" s="12"/>
    </row>
    <row r="187" spans="1:8" ht="15.75">
      <c r="A187" s="101" t="s">
        <v>100</v>
      </c>
      <c r="B187" s="21"/>
      <c r="C187" s="327" t="s">
        <v>348</v>
      </c>
      <c r="D187" s="327"/>
      <c r="E187" s="38" t="s">
        <v>80</v>
      </c>
      <c r="H187" s="12"/>
    </row>
    <row r="188" spans="1:12" s="23" customFormat="1" ht="15">
      <c r="A188" s="32" t="s">
        <v>339</v>
      </c>
      <c r="B188" s="100"/>
      <c r="C188" s="100"/>
      <c r="F188" s="31"/>
      <c r="G188" s="22"/>
      <c r="H188" s="46"/>
      <c r="I188" s="22"/>
      <c r="J188" s="22"/>
      <c r="K188" s="22"/>
      <c r="L188" s="22"/>
    </row>
    <row r="189" spans="1:12" s="23" customFormat="1" ht="14.25">
      <c r="A189" s="23" t="str">
        <f>A184</f>
        <v> Số dư đầu năm</v>
      </c>
      <c r="B189" s="100"/>
      <c r="C189" s="100"/>
      <c r="D189" s="100">
        <v>53000000</v>
      </c>
      <c r="E189" s="70">
        <f>D189</f>
        <v>53000000</v>
      </c>
      <c r="F189" s="22"/>
      <c r="G189" s="22"/>
      <c r="H189" s="46"/>
      <c r="I189" s="22"/>
      <c r="J189" s="22"/>
      <c r="K189" s="22"/>
      <c r="L189" s="22"/>
    </row>
    <row r="190" spans="1:12" s="23" customFormat="1" ht="14.25">
      <c r="A190" s="23" t="s">
        <v>341</v>
      </c>
      <c r="B190" s="100"/>
      <c r="C190" s="100"/>
      <c r="D190" s="100">
        <v>30000000</v>
      </c>
      <c r="E190" s="70">
        <f>D190</f>
        <v>30000000</v>
      </c>
      <c r="F190" s="22"/>
      <c r="G190" s="22"/>
      <c r="H190" s="46"/>
      <c r="I190" s="22"/>
      <c r="J190" s="22"/>
      <c r="K190" s="22"/>
      <c r="L190" s="22"/>
    </row>
    <row r="191" spans="1:12" s="23" customFormat="1" ht="14.25">
      <c r="A191" s="23" t="s">
        <v>342</v>
      </c>
      <c r="B191" s="100"/>
      <c r="C191" s="100"/>
      <c r="D191" s="100">
        <v>0</v>
      </c>
      <c r="E191" s="100">
        <f>B191+C191+D191</f>
        <v>0</v>
      </c>
      <c r="F191" s="22"/>
      <c r="G191" s="22"/>
      <c r="H191" s="46"/>
      <c r="I191" s="22"/>
      <c r="J191" s="22"/>
      <c r="K191" s="22"/>
      <c r="L191" s="22"/>
    </row>
    <row r="192" spans="1:12" s="32" customFormat="1" ht="15">
      <c r="A192" s="28" t="s">
        <v>343</v>
      </c>
      <c r="B192" s="40"/>
      <c r="C192" s="40"/>
      <c r="D192" s="40">
        <f>SUM(D189:D191)</f>
        <v>83000000</v>
      </c>
      <c r="E192" s="40">
        <f>SUM(E189:E191)</f>
        <v>83000000</v>
      </c>
      <c r="F192" s="31"/>
      <c r="G192" s="31"/>
      <c r="H192" s="88"/>
      <c r="I192" s="31"/>
      <c r="J192" s="31"/>
      <c r="K192" s="31"/>
      <c r="L192" s="31"/>
    </row>
    <row r="193" spans="1:12" s="23" customFormat="1" ht="15">
      <c r="A193" s="168" t="s">
        <v>243</v>
      </c>
      <c r="B193" s="100"/>
      <c r="C193" s="100"/>
      <c r="D193" s="100"/>
      <c r="E193" s="100">
        <f>B193+C193+D193</f>
        <v>0</v>
      </c>
      <c r="F193" s="31"/>
      <c r="G193" s="22"/>
      <c r="H193" s="46"/>
      <c r="I193" s="22"/>
      <c r="J193" s="22"/>
      <c r="K193" s="22"/>
      <c r="L193" s="22"/>
    </row>
    <row r="194" spans="1:12" s="23" customFormat="1" ht="14.25">
      <c r="A194" s="23" t="str">
        <f>A189</f>
        <v> Số dư đầu năm</v>
      </c>
      <c r="B194" s="100"/>
      <c r="C194" s="100"/>
      <c r="D194" s="100"/>
      <c r="E194" s="100"/>
      <c r="F194" s="22"/>
      <c r="G194" s="22"/>
      <c r="H194" s="46"/>
      <c r="I194" s="22"/>
      <c r="J194" s="22"/>
      <c r="K194" s="22"/>
      <c r="L194" s="22"/>
    </row>
    <row r="195" spans="1:12" s="102" customFormat="1" ht="14.25">
      <c r="A195" s="102" t="s">
        <v>344</v>
      </c>
      <c r="B195" s="91"/>
      <c r="C195" s="103"/>
      <c r="D195" s="103">
        <v>9357138.285714285</v>
      </c>
      <c r="E195" s="103">
        <f>D195</f>
        <v>9357138.285714285</v>
      </c>
      <c r="F195" s="94"/>
      <c r="G195" s="94"/>
      <c r="H195" s="91"/>
      <c r="I195" s="94"/>
      <c r="J195" s="94"/>
      <c r="K195" s="94"/>
      <c r="L195" s="22"/>
    </row>
    <row r="196" spans="1:12" s="32" customFormat="1" ht="15">
      <c r="A196" s="28" t="str">
        <f>A192</f>
        <v> Số dư cuối kỳ:</v>
      </c>
      <c r="B196" s="40"/>
      <c r="C196" s="40"/>
      <c r="D196" s="40">
        <f>D194+D195</f>
        <v>9357138.285714285</v>
      </c>
      <c r="E196" s="40">
        <f>D196</f>
        <v>9357138.285714285</v>
      </c>
      <c r="F196" s="31"/>
      <c r="G196" s="31"/>
      <c r="H196" s="88"/>
      <c r="I196" s="31"/>
      <c r="J196" s="31"/>
      <c r="K196" s="31"/>
      <c r="L196" s="31"/>
    </row>
    <row r="197" spans="1:12" s="23" customFormat="1" ht="15">
      <c r="A197" s="168" t="s">
        <v>347</v>
      </c>
      <c r="B197" s="100"/>
      <c r="C197" s="100"/>
      <c r="D197" s="100"/>
      <c r="E197" s="100">
        <f>B197+C197+D197</f>
        <v>0</v>
      </c>
      <c r="F197" s="31"/>
      <c r="G197" s="22"/>
      <c r="H197" s="46"/>
      <c r="I197" s="22"/>
      <c r="J197" s="22"/>
      <c r="K197" s="22"/>
      <c r="L197" s="22"/>
    </row>
    <row r="198" spans="1:12" s="23" customFormat="1" ht="14.25">
      <c r="A198" s="21" t="s">
        <v>340</v>
      </c>
      <c r="B198" s="59"/>
      <c r="C198" s="59"/>
      <c r="D198" s="59">
        <f>D192</f>
        <v>83000000</v>
      </c>
      <c r="E198" s="59">
        <f>D198</f>
        <v>83000000</v>
      </c>
      <c r="F198" s="22"/>
      <c r="G198" s="22"/>
      <c r="H198" s="46"/>
      <c r="I198" s="22"/>
      <c r="J198" s="22"/>
      <c r="K198" s="22"/>
      <c r="L198" s="22"/>
    </row>
    <row r="199" spans="1:12" s="32" customFormat="1" ht="15">
      <c r="A199" s="27" t="s">
        <v>614</v>
      </c>
      <c r="B199" s="104"/>
      <c r="C199" s="104"/>
      <c r="D199" s="105">
        <f>D192-D196</f>
        <v>73642861.71428572</v>
      </c>
      <c r="E199" s="104">
        <f>D199</f>
        <v>73642861.71428572</v>
      </c>
      <c r="F199" s="31"/>
      <c r="G199" s="31"/>
      <c r="H199" s="88"/>
      <c r="I199" s="31"/>
      <c r="J199" s="31"/>
      <c r="K199" s="31"/>
      <c r="L199" s="31"/>
    </row>
    <row r="200" spans="1:10" s="23" customFormat="1" ht="3.75" customHeight="1">
      <c r="A200" s="36"/>
      <c r="E200" s="172"/>
      <c r="F200" s="22"/>
      <c r="G200" s="22"/>
      <c r="H200" s="46"/>
      <c r="J200" s="22"/>
    </row>
    <row r="201" spans="1:10" s="23" customFormat="1" ht="25.5" customHeight="1">
      <c r="A201" s="36"/>
      <c r="E201" s="172"/>
      <c r="F201" s="22"/>
      <c r="G201" s="22"/>
      <c r="H201" s="46"/>
      <c r="J201" s="22"/>
    </row>
    <row r="202" spans="1:10" s="23" customFormat="1" ht="3.75" customHeight="1">
      <c r="A202" s="36"/>
      <c r="E202" s="172"/>
      <c r="F202" s="22"/>
      <c r="G202" s="22"/>
      <c r="H202" s="46"/>
      <c r="J202" s="22"/>
    </row>
    <row r="203" spans="1:10" s="23" customFormat="1" ht="3.75" customHeight="1">
      <c r="A203" s="36"/>
      <c r="E203" s="172"/>
      <c r="F203" s="22"/>
      <c r="G203" s="22"/>
      <c r="H203" s="46"/>
      <c r="J203" s="22"/>
    </row>
    <row r="204" spans="1:10" s="23" customFormat="1" ht="42" customHeight="1">
      <c r="A204" s="36"/>
      <c r="E204" s="172"/>
      <c r="F204" s="22"/>
      <c r="G204" s="22"/>
      <c r="H204" s="46"/>
      <c r="J204" s="22"/>
    </row>
    <row r="205" spans="1:10" s="23" customFormat="1" ht="3.75" customHeight="1">
      <c r="A205" s="36"/>
      <c r="E205" s="172"/>
      <c r="F205" s="22"/>
      <c r="G205" s="22"/>
      <c r="H205" s="46"/>
      <c r="J205" s="22"/>
    </row>
    <row r="206" spans="1:10" s="23" customFormat="1" ht="3.75" customHeight="1">
      <c r="A206" s="36"/>
      <c r="E206" s="172"/>
      <c r="F206" s="22"/>
      <c r="G206" s="22"/>
      <c r="H206" s="46"/>
      <c r="J206" s="22"/>
    </row>
    <row r="207" spans="1:10" s="23" customFormat="1" ht="3.75" customHeight="1">
      <c r="A207" s="36"/>
      <c r="E207" s="172"/>
      <c r="F207" s="22"/>
      <c r="G207" s="22"/>
      <c r="H207" s="46"/>
      <c r="J207" s="22"/>
    </row>
    <row r="208" spans="1:10" s="23" customFormat="1" ht="3.75" customHeight="1">
      <c r="A208" s="36"/>
      <c r="E208" s="172"/>
      <c r="F208" s="22"/>
      <c r="G208" s="22"/>
      <c r="H208" s="46"/>
      <c r="J208" s="22"/>
    </row>
    <row r="209" spans="1:10" s="23" customFormat="1" ht="3.75" customHeight="1">
      <c r="A209" s="36"/>
      <c r="E209" s="172"/>
      <c r="F209" s="22"/>
      <c r="G209" s="22"/>
      <c r="H209" s="46"/>
      <c r="J209" s="22"/>
    </row>
    <row r="210" spans="1:16" s="33" customFormat="1" ht="15.75">
      <c r="A210" s="142" t="s">
        <v>101</v>
      </c>
      <c r="B210" s="170"/>
      <c r="C210" s="171">
        <f>D153</f>
        <v>41274</v>
      </c>
      <c r="D210" s="326">
        <f>E159</f>
        <v>40908</v>
      </c>
      <c r="E210" s="326"/>
      <c r="F210" s="31"/>
      <c r="G210" s="31"/>
      <c r="H210" s="32"/>
      <c r="I210" s="32"/>
      <c r="J210" s="31"/>
      <c r="K210" s="32"/>
      <c r="L210" s="32"/>
      <c r="M210" s="32"/>
      <c r="N210" s="32"/>
      <c r="O210" s="32"/>
      <c r="P210" s="32"/>
    </row>
    <row r="211" spans="1:16" ht="14.25">
      <c r="A211" s="23"/>
      <c r="B211" s="35" t="s">
        <v>335</v>
      </c>
      <c r="C211" s="35" t="s">
        <v>336</v>
      </c>
      <c r="D211" s="35" t="s">
        <v>335</v>
      </c>
      <c r="E211" s="35" t="s">
        <v>336</v>
      </c>
      <c r="F211" s="22"/>
      <c r="G211" s="22"/>
      <c r="H211" s="23"/>
      <c r="I211" s="23"/>
      <c r="J211" s="22"/>
      <c r="K211" s="23"/>
      <c r="L211" s="23"/>
      <c r="M211" s="23"/>
      <c r="N211" s="23"/>
      <c r="O211" s="23"/>
      <c r="P211" s="23"/>
    </row>
    <row r="212" spans="1:16" s="33" customFormat="1" ht="45" hidden="1">
      <c r="A212" s="108" t="s">
        <v>2</v>
      </c>
      <c r="B212" s="109" t="s">
        <v>597</v>
      </c>
      <c r="C212" s="109" t="s">
        <v>597</v>
      </c>
      <c r="D212" s="109" t="s">
        <v>597</v>
      </c>
      <c r="E212" s="109" t="s">
        <v>597</v>
      </c>
      <c r="F212" s="31"/>
      <c r="G212" s="31"/>
      <c r="H212" s="32"/>
      <c r="I212" s="32"/>
      <c r="J212" s="31"/>
      <c r="K212" s="32"/>
      <c r="L212" s="32"/>
      <c r="M212" s="32"/>
      <c r="N212" s="32"/>
      <c r="O212" s="32"/>
      <c r="P212" s="32"/>
    </row>
    <row r="213" spans="1:16" s="33" customFormat="1" ht="18.75" customHeight="1" hidden="1">
      <c r="A213" s="108" t="s">
        <v>3</v>
      </c>
      <c r="B213" s="108"/>
      <c r="C213" s="108"/>
      <c r="D213" s="108"/>
      <c r="E213" s="108"/>
      <c r="F213" s="31"/>
      <c r="G213" s="31"/>
      <c r="H213" s="32"/>
      <c r="I213" s="32"/>
      <c r="J213" s="31"/>
      <c r="K213" s="32"/>
      <c r="L213" s="32"/>
      <c r="M213" s="32"/>
      <c r="N213" s="32"/>
      <c r="O213" s="32"/>
      <c r="P213" s="32"/>
    </row>
    <row r="214" spans="1:16" s="33" customFormat="1" ht="18.75" customHeight="1" hidden="1">
      <c r="A214" s="108" t="s">
        <v>4</v>
      </c>
      <c r="B214" s="108"/>
      <c r="C214" s="108"/>
      <c r="D214" s="108"/>
      <c r="E214" s="108"/>
      <c r="F214" s="31"/>
      <c r="G214" s="31"/>
      <c r="H214" s="32"/>
      <c r="I214" s="32"/>
      <c r="J214" s="31"/>
      <c r="K214" s="32"/>
      <c r="L214" s="32"/>
      <c r="M214" s="32"/>
      <c r="N214" s="32"/>
      <c r="O214" s="32"/>
      <c r="P214" s="32"/>
    </row>
    <row r="215" spans="1:16" s="33" customFormat="1" ht="18.75" customHeight="1" hidden="1">
      <c r="A215" s="108" t="s">
        <v>5</v>
      </c>
      <c r="B215" s="108"/>
      <c r="C215" s="108"/>
      <c r="D215" s="108"/>
      <c r="E215" s="108"/>
      <c r="F215" s="31"/>
      <c r="G215" s="31"/>
      <c r="H215" s="32"/>
      <c r="I215" s="32"/>
      <c r="J215" s="31"/>
      <c r="K215" s="32"/>
      <c r="L215" s="32"/>
      <c r="M215" s="32"/>
      <c r="N215" s="32"/>
      <c r="O215" s="32"/>
      <c r="P215" s="32"/>
    </row>
    <row r="216" spans="1:16" s="33" customFormat="1" ht="15" hidden="1">
      <c r="A216" s="108" t="s">
        <v>601</v>
      </c>
      <c r="B216" s="108"/>
      <c r="C216" s="108"/>
      <c r="D216" s="108"/>
      <c r="E216" s="108"/>
      <c r="F216" s="31"/>
      <c r="G216" s="31"/>
      <c r="H216" s="32"/>
      <c r="I216" s="32"/>
      <c r="J216" s="31"/>
      <c r="K216" s="32"/>
      <c r="L216" s="32"/>
      <c r="M216" s="32"/>
      <c r="N216" s="32"/>
      <c r="O216" s="32"/>
      <c r="P216" s="32"/>
    </row>
    <row r="217" spans="1:16" s="33" customFormat="1" ht="60" hidden="1">
      <c r="A217" s="108" t="s">
        <v>6</v>
      </c>
      <c r="B217" s="109" t="s">
        <v>597</v>
      </c>
      <c r="C217" s="109" t="s">
        <v>597</v>
      </c>
      <c r="D217" s="109" t="s">
        <v>597</v>
      </c>
      <c r="E217" s="109" t="s">
        <v>597</v>
      </c>
      <c r="F217" s="31"/>
      <c r="G217" s="31"/>
      <c r="H217" s="32"/>
      <c r="I217" s="32"/>
      <c r="J217" s="31"/>
      <c r="K217" s="32"/>
      <c r="L217" s="32"/>
      <c r="M217" s="32"/>
      <c r="N217" s="32"/>
      <c r="O217" s="32"/>
      <c r="P217" s="32"/>
    </row>
    <row r="218" spans="1:16" s="33" customFormat="1" ht="18.75" customHeight="1" hidden="1">
      <c r="A218" s="108" t="s">
        <v>3</v>
      </c>
      <c r="B218" s="108"/>
      <c r="C218" s="108"/>
      <c r="D218" s="108"/>
      <c r="E218" s="108"/>
      <c r="F218" s="31"/>
      <c r="G218" s="31"/>
      <c r="H218" s="32"/>
      <c r="I218" s="32"/>
      <c r="J218" s="31"/>
      <c r="K218" s="32"/>
      <c r="L218" s="32"/>
      <c r="M218" s="32"/>
      <c r="N218" s="32"/>
      <c r="O218" s="32"/>
      <c r="P218" s="32"/>
    </row>
    <row r="219" spans="1:16" s="33" customFormat="1" ht="18.75" customHeight="1" hidden="1">
      <c r="A219" s="108" t="s">
        <v>7</v>
      </c>
      <c r="B219" s="108"/>
      <c r="C219" s="108"/>
      <c r="D219" s="108"/>
      <c r="E219" s="108"/>
      <c r="F219" s="31"/>
      <c r="G219" s="31"/>
      <c r="H219" s="32"/>
      <c r="I219" s="32"/>
      <c r="J219" s="31"/>
      <c r="K219" s="32"/>
      <c r="L219" s="32"/>
      <c r="M219" s="32"/>
      <c r="N219" s="32"/>
      <c r="O219" s="32"/>
      <c r="P219" s="32"/>
    </row>
    <row r="220" spans="1:16" s="33" customFormat="1" ht="18.75" customHeight="1" hidden="1">
      <c r="A220" s="108" t="s">
        <v>5</v>
      </c>
      <c r="B220" s="108"/>
      <c r="C220" s="108"/>
      <c r="D220" s="108"/>
      <c r="E220" s="108"/>
      <c r="F220" s="31"/>
      <c r="G220" s="31"/>
      <c r="H220" s="32"/>
      <c r="I220" s="32"/>
      <c r="J220" s="31"/>
      <c r="K220" s="32"/>
      <c r="L220" s="32"/>
      <c r="M220" s="32"/>
      <c r="N220" s="32"/>
      <c r="O220" s="32"/>
      <c r="P220" s="32"/>
    </row>
    <row r="221" spans="1:16" s="33" customFormat="1" ht="15" hidden="1">
      <c r="A221" s="108" t="s">
        <v>601</v>
      </c>
      <c r="B221" s="108"/>
      <c r="C221" s="108"/>
      <c r="D221" s="108"/>
      <c r="E221" s="108"/>
      <c r="F221" s="31"/>
      <c r="G221" s="31"/>
      <c r="H221" s="32"/>
      <c r="I221" s="32"/>
      <c r="J221" s="31"/>
      <c r="K221" s="32"/>
      <c r="L221" s="32"/>
      <c r="M221" s="32"/>
      <c r="N221" s="32"/>
      <c r="O221" s="32"/>
      <c r="P221" s="32"/>
    </row>
    <row r="222" spans="1:16" s="33" customFormat="1" ht="15.75">
      <c r="A222" s="110" t="s">
        <v>247</v>
      </c>
      <c r="B222" s="109"/>
      <c r="C222" s="111">
        <v>0</v>
      </c>
      <c r="D222" s="111">
        <v>0</v>
      </c>
      <c r="E222" s="111">
        <v>0</v>
      </c>
      <c r="F222" s="31"/>
      <c r="G222" s="31"/>
      <c r="H222" s="32"/>
      <c r="I222" s="32"/>
      <c r="J222" s="31"/>
      <c r="K222" s="32"/>
      <c r="L222" s="32"/>
      <c r="M222" s="32"/>
      <c r="N222" s="32"/>
      <c r="O222" s="32"/>
      <c r="P222" s="32"/>
    </row>
    <row r="223" spans="1:16" s="33" customFormat="1" ht="15.75">
      <c r="A223" s="110" t="s">
        <v>349</v>
      </c>
      <c r="B223" s="112" t="s">
        <v>597</v>
      </c>
      <c r="C223" s="113">
        <f>SUM(C225:C227)</f>
        <v>846250000</v>
      </c>
      <c r="D223" s="113">
        <f>SUM(D225:D227)</f>
        <v>61554</v>
      </c>
      <c r="E223" s="113">
        <f>SUM(E225:E227)</f>
        <v>904020000</v>
      </c>
      <c r="F223" s="31"/>
      <c r="G223" s="114"/>
      <c r="H223" s="115"/>
      <c r="I223" s="32"/>
      <c r="J223" s="31"/>
      <c r="K223" s="32"/>
      <c r="L223" s="32"/>
      <c r="M223" s="32"/>
      <c r="N223" s="32"/>
      <c r="O223" s="32"/>
      <c r="P223" s="32"/>
    </row>
    <row r="224" spans="1:16" s="33" customFormat="1" ht="15" hidden="1">
      <c r="A224" s="108" t="s">
        <v>8</v>
      </c>
      <c r="B224" s="109" t="s">
        <v>597</v>
      </c>
      <c r="C224" s="109" t="s">
        <v>597</v>
      </c>
      <c r="D224" s="109" t="s">
        <v>597</v>
      </c>
      <c r="E224" s="109" t="s">
        <v>597</v>
      </c>
      <c r="F224" s="31"/>
      <c r="G224" s="43"/>
      <c r="H224" s="28"/>
      <c r="I224" s="32"/>
      <c r="J224" s="31"/>
      <c r="K224" s="32"/>
      <c r="L224" s="32"/>
      <c r="M224" s="32"/>
      <c r="N224" s="32"/>
      <c r="O224" s="32"/>
      <c r="P224" s="32"/>
    </row>
    <row r="225" spans="1:14" s="95" customFormat="1" ht="15">
      <c r="A225" s="95" t="s">
        <v>350</v>
      </c>
      <c r="B225" s="116"/>
      <c r="C225" s="117">
        <v>300000000</v>
      </c>
      <c r="D225" s="116">
        <v>30000</v>
      </c>
      <c r="E225" s="117">
        <v>300000000</v>
      </c>
      <c r="F225" s="118">
        <f>11554*10000</f>
        <v>115540000</v>
      </c>
      <c r="G225" s="31">
        <f>E226-F225</f>
        <v>8480000</v>
      </c>
      <c r="H225" s="119"/>
      <c r="I225" s="94"/>
      <c r="J225" s="94"/>
      <c r="K225" s="94"/>
      <c r="L225" s="120"/>
      <c r="M225" s="120"/>
      <c r="N225" s="94"/>
    </row>
    <row r="226" spans="1:14" s="95" customFormat="1" ht="14.25">
      <c r="A226" s="95" t="s">
        <v>609</v>
      </c>
      <c r="B226" s="116"/>
      <c r="C226" s="117">
        <f>124020000-57770000</f>
        <v>66250000</v>
      </c>
      <c r="D226" s="116">
        <v>11554</v>
      </c>
      <c r="E226" s="117">
        <v>124020000</v>
      </c>
      <c r="F226" s="118"/>
      <c r="G226" s="116"/>
      <c r="H226" s="102"/>
      <c r="I226" s="94"/>
      <c r="J226" s="94"/>
      <c r="K226" s="94"/>
      <c r="L226" s="120"/>
      <c r="M226" s="120"/>
      <c r="N226" s="94"/>
    </row>
    <row r="227" spans="1:14" s="95" customFormat="1" ht="14.25">
      <c r="A227" s="95" t="s">
        <v>351</v>
      </c>
      <c r="B227" s="116"/>
      <c r="C227" s="117">
        <v>480000000</v>
      </c>
      <c r="D227" s="116">
        <v>20000</v>
      </c>
      <c r="E227" s="117">
        <v>480000000</v>
      </c>
      <c r="F227" s="118" t="s">
        <v>103</v>
      </c>
      <c r="G227" s="116"/>
      <c r="I227" s="94"/>
      <c r="J227" s="94"/>
      <c r="K227" s="94"/>
      <c r="L227" s="120"/>
      <c r="M227" s="120"/>
      <c r="N227" s="94"/>
    </row>
    <row r="228" spans="1:16" s="33" customFormat="1" ht="15" hidden="1">
      <c r="A228" s="108" t="s">
        <v>9</v>
      </c>
      <c r="B228" s="109"/>
      <c r="C228" s="109" t="s">
        <v>597</v>
      </c>
      <c r="D228" s="109"/>
      <c r="E228" s="109" t="s">
        <v>597</v>
      </c>
      <c r="F228" s="31"/>
      <c r="G228" s="31"/>
      <c r="H228" s="32"/>
      <c r="I228" s="32"/>
      <c r="J228" s="31"/>
      <c r="K228" s="32"/>
      <c r="L228" s="32"/>
      <c r="M228" s="32"/>
      <c r="N228" s="32"/>
      <c r="O228" s="32"/>
      <c r="P228" s="32"/>
    </row>
    <row r="229" spans="1:16" s="33" customFormat="1" ht="15">
      <c r="A229" s="108" t="s">
        <v>352</v>
      </c>
      <c r="B229" s="109"/>
      <c r="C229" s="59">
        <v>96982081</v>
      </c>
      <c r="D229" s="109"/>
      <c r="E229" s="178">
        <v>113973400</v>
      </c>
      <c r="F229" s="31"/>
      <c r="G229" s="31"/>
      <c r="H229" s="32"/>
      <c r="I229" s="32"/>
      <c r="J229" s="31"/>
      <c r="K229" s="32"/>
      <c r="L229" s="32"/>
      <c r="M229" s="32"/>
      <c r="N229" s="32"/>
      <c r="O229" s="32"/>
      <c r="P229" s="32"/>
    </row>
    <row r="230" spans="1:16" s="33" customFormat="1" ht="18.75" customHeight="1" hidden="1">
      <c r="A230" s="108" t="s">
        <v>10</v>
      </c>
      <c r="B230" s="108"/>
      <c r="C230" s="108"/>
      <c r="D230" s="108"/>
      <c r="E230" s="108"/>
      <c r="F230" s="31"/>
      <c r="G230" s="31"/>
      <c r="H230" s="32"/>
      <c r="I230" s="32"/>
      <c r="J230" s="31"/>
      <c r="K230" s="32"/>
      <c r="L230" s="32"/>
      <c r="M230" s="32"/>
      <c r="N230" s="32"/>
      <c r="O230" s="32"/>
      <c r="P230" s="32"/>
    </row>
    <row r="231" spans="1:16" s="33" customFormat="1" ht="15" hidden="1">
      <c r="A231" s="108" t="s">
        <v>11</v>
      </c>
      <c r="B231" s="108"/>
      <c r="C231" s="108"/>
      <c r="D231" s="108"/>
      <c r="E231" s="108"/>
      <c r="F231" s="31"/>
      <c r="G231" s="31"/>
      <c r="H231" s="32"/>
      <c r="I231" s="32"/>
      <c r="J231" s="31"/>
      <c r="K231" s="32"/>
      <c r="L231" s="32"/>
      <c r="M231" s="32"/>
      <c r="N231" s="32"/>
      <c r="O231" s="32"/>
      <c r="P231" s="32"/>
    </row>
    <row r="232" spans="1:16" s="33" customFormat="1" ht="18.75" customHeight="1" hidden="1">
      <c r="A232" s="108" t="s">
        <v>12</v>
      </c>
      <c r="B232" s="108"/>
      <c r="C232" s="108"/>
      <c r="D232" s="108"/>
      <c r="E232" s="108"/>
      <c r="F232" s="31"/>
      <c r="G232" s="31"/>
      <c r="H232" s="32"/>
      <c r="I232" s="32"/>
      <c r="J232" s="31"/>
      <c r="K232" s="32"/>
      <c r="L232" s="32"/>
      <c r="M232" s="32"/>
      <c r="N232" s="32"/>
      <c r="O232" s="32"/>
      <c r="P232" s="32"/>
    </row>
    <row r="233" spans="1:16" s="33" customFormat="1" ht="15" hidden="1">
      <c r="A233" s="121" t="s">
        <v>13</v>
      </c>
      <c r="B233" s="121"/>
      <c r="C233" s="121"/>
      <c r="D233" s="121"/>
      <c r="E233" s="121"/>
      <c r="F233" s="31"/>
      <c r="G233" s="31"/>
      <c r="H233" s="32"/>
      <c r="I233" s="32"/>
      <c r="J233" s="31"/>
      <c r="K233" s="32"/>
      <c r="L233" s="32"/>
      <c r="M233" s="32"/>
      <c r="N233" s="32"/>
      <c r="O233" s="32"/>
      <c r="P233" s="32"/>
    </row>
    <row r="234" spans="1:16" s="33" customFormat="1" ht="15">
      <c r="A234" s="26" t="s">
        <v>338</v>
      </c>
      <c r="B234" s="122">
        <f>D234</f>
        <v>61554</v>
      </c>
      <c r="C234" s="104">
        <f>SUM(C225:C229)</f>
        <v>943232081</v>
      </c>
      <c r="D234" s="104">
        <f>SUM(D225:D229)</f>
        <v>61554</v>
      </c>
      <c r="E234" s="105">
        <f>SUM(E225:E229)</f>
        <v>1017993400</v>
      </c>
      <c r="F234" s="31"/>
      <c r="G234" s="31"/>
      <c r="H234" s="32"/>
      <c r="I234" s="32"/>
      <c r="J234" s="31"/>
      <c r="K234" s="32"/>
      <c r="L234" s="32"/>
      <c r="M234" s="32"/>
      <c r="N234" s="32"/>
      <c r="O234" s="32"/>
      <c r="P234" s="32"/>
    </row>
    <row r="235" spans="1:5" ht="30" customHeight="1">
      <c r="A235" s="107" t="s">
        <v>14</v>
      </c>
      <c r="B235" s="34"/>
      <c r="C235" s="34"/>
      <c r="D235" s="5">
        <f>C210</f>
        <v>41274</v>
      </c>
      <c r="E235" s="5">
        <f>E153</f>
        <v>40908</v>
      </c>
    </row>
    <row r="236" spans="1:5" ht="14.25">
      <c r="A236" s="10" t="s">
        <v>249</v>
      </c>
      <c r="D236" s="51">
        <v>0</v>
      </c>
      <c r="E236" s="51"/>
    </row>
    <row r="237" spans="1:5" ht="14.25">
      <c r="A237" s="21" t="s">
        <v>248</v>
      </c>
      <c r="B237" s="21"/>
      <c r="C237" s="21"/>
      <c r="D237" s="59">
        <v>5465000</v>
      </c>
      <c r="E237" s="179">
        <v>4650001</v>
      </c>
    </row>
    <row r="238" spans="1:5" ht="15">
      <c r="A238" s="26" t="str">
        <f>A242</f>
        <v>     Cộng:</v>
      </c>
      <c r="B238" s="34"/>
      <c r="C238" s="34"/>
      <c r="D238" s="104">
        <f>SUM(D236:D237)</f>
        <v>5465000</v>
      </c>
      <c r="E238" s="104">
        <f>SUM(E236:E237)</f>
        <v>4650001</v>
      </c>
    </row>
    <row r="239" spans="1:5" ht="29.25" customHeight="1">
      <c r="A239" s="107" t="s">
        <v>15</v>
      </c>
      <c r="B239" s="34"/>
      <c r="C239" s="34"/>
      <c r="D239" s="5">
        <f>D235</f>
        <v>41274</v>
      </c>
      <c r="E239" s="5">
        <f>E235</f>
        <v>40908</v>
      </c>
    </row>
    <row r="240" spans="1:5" ht="14.25">
      <c r="A240" s="10" t="s">
        <v>250</v>
      </c>
      <c r="D240" s="51">
        <v>0</v>
      </c>
      <c r="E240" s="51">
        <v>0</v>
      </c>
    </row>
    <row r="241" spans="1:5" ht="14.25">
      <c r="A241" s="21" t="s">
        <v>353</v>
      </c>
      <c r="B241" s="21"/>
      <c r="C241" s="21"/>
      <c r="D241" s="59">
        <v>431689580</v>
      </c>
      <c r="E241" s="179">
        <v>131363000</v>
      </c>
    </row>
    <row r="242" spans="1:5" ht="15">
      <c r="A242" s="26" t="s">
        <v>338</v>
      </c>
      <c r="B242" s="34"/>
      <c r="C242" s="34"/>
      <c r="D242" s="105">
        <f>SUM(D240:D241)</f>
        <v>431689580</v>
      </c>
      <c r="E242" s="104">
        <f>SUM(E240:E241)</f>
        <v>131363000</v>
      </c>
    </row>
    <row r="243" ht="3.75" customHeight="1">
      <c r="A243" s="6" t="s">
        <v>16</v>
      </c>
    </row>
    <row r="244" spans="1:10" s="95" customFormat="1" ht="14.25" hidden="1">
      <c r="A244" s="124" t="s">
        <v>17</v>
      </c>
      <c r="F244" s="116"/>
      <c r="G244" s="116"/>
      <c r="J244" s="116"/>
    </row>
    <row r="245" spans="1:10" s="95" customFormat="1" ht="14.25" hidden="1">
      <c r="A245" s="124" t="s">
        <v>18</v>
      </c>
      <c r="F245" s="116"/>
      <c r="G245" s="116"/>
      <c r="J245" s="116"/>
    </row>
    <row r="246" spans="1:10" s="95" customFormat="1" ht="9.75" customHeight="1">
      <c r="A246" s="124"/>
      <c r="F246" s="116"/>
      <c r="G246" s="116"/>
      <c r="J246" s="116"/>
    </row>
    <row r="247" spans="1:7" ht="15.75">
      <c r="A247" s="125" t="s">
        <v>19</v>
      </c>
      <c r="B247" s="126"/>
      <c r="C247" s="21"/>
      <c r="D247" s="3">
        <f>D239</f>
        <v>41274</v>
      </c>
      <c r="E247" s="3">
        <f>E239</f>
        <v>40908</v>
      </c>
      <c r="F247" s="127"/>
      <c r="G247" s="127"/>
    </row>
    <row r="248" spans="1:6" ht="15">
      <c r="A248" s="23" t="s">
        <v>354</v>
      </c>
      <c r="B248" s="9"/>
      <c r="D248" s="22">
        <v>245971750</v>
      </c>
      <c r="E248" s="180">
        <v>417865442</v>
      </c>
      <c r="F248" s="22"/>
    </row>
    <row r="249" spans="1:6" ht="15">
      <c r="A249" s="23" t="s">
        <v>355</v>
      </c>
      <c r="B249" s="9"/>
      <c r="D249" s="22">
        <v>63913856</v>
      </c>
      <c r="E249" s="180">
        <v>60112496</v>
      </c>
      <c r="F249" s="22"/>
    </row>
    <row r="250" spans="1:6" ht="15">
      <c r="A250" s="21" t="s">
        <v>356</v>
      </c>
      <c r="B250" s="128"/>
      <c r="C250" s="21"/>
      <c r="D250" s="24">
        <v>34196088</v>
      </c>
      <c r="E250" s="181">
        <v>42744608</v>
      </c>
      <c r="F250" s="22"/>
    </row>
    <row r="251" spans="1:6" ht="15">
      <c r="A251" s="26" t="str">
        <f>A242</f>
        <v>     Cộng:</v>
      </c>
      <c r="B251" s="129"/>
      <c r="C251" s="34"/>
      <c r="D251" s="130">
        <f>SUM(D248:D250)</f>
        <v>344081694</v>
      </c>
      <c r="E251" s="130">
        <f>SUM(E248:E250)</f>
        <v>520722546</v>
      </c>
      <c r="F251" s="31"/>
    </row>
    <row r="252" spans="1:5" ht="28.5" customHeight="1">
      <c r="A252" s="131" t="s">
        <v>20</v>
      </c>
      <c r="B252" s="34"/>
      <c r="C252" s="34"/>
      <c r="D252" s="4">
        <f>D247</f>
        <v>41274</v>
      </c>
      <c r="E252" s="4">
        <f>E247</f>
        <v>40908</v>
      </c>
    </row>
    <row r="253" ht="14.25" hidden="1">
      <c r="A253" s="10" t="s">
        <v>21</v>
      </c>
    </row>
    <row r="254" spans="1:5" ht="14.25">
      <c r="A254" s="10" t="s">
        <v>357</v>
      </c>
      <c r="D254" s="11">
        <v>26262909</v>
      </c>
      <c r="E254" s="182">
        <v>24845880</v>
      </c>
    </row>
    <row r="255" spans="1:5" ht="14.25">
      <c r="A255" s="10" t="s">
        <v>358</v>
      </c>
      <c r="D255" s="11">
        <v>1900269</v>
      </c>
      <c r="E255" s="182">
        <v>23999</v>
      </c>
    </row>
    <row r="256" spans="1:5" ht="14.25">
      <c r="A256" s="10" t="s">
        <v>22</v>
      </c>
      <c r="D256" s="11"/>
      <c r="E256" s="11"/>
    </row>
    <row r="257" spans="1:5" ht="14.25">
      <c r="A257" s="10" t="s">
        <v>251</v>
      </c>
      <c r="D257" s="11"/>
      <c r="E257" s="11">
        <v>6226060</v>
      </c>
    </row>
    <row r="258" spans="1:5" ht="14.25">
      <c r="A258" s="10" t="s">
        <v>359</v>
      </c>
      <c r="D258" s="11">
        <v>990000000</v>
      </c>
      <c r="E258" s="182">
        <v>5400000</v>
      </c>
    </row>
    <row r="259" spans="1:5" ht="14.25">
      <c r="A259" s="21" t="s">
        <v>252</v>
      </c>
      <c r="B259" s="21"/>
      <c r="C259" s="21"/>
      <c r="D259" s="24">
        <f>3000000+5000000</f>
        <v>8000000</v>
      </c>
      <c r="E259" s="183">
        <f>15500000-5400000+6226060</f>
        <v>16326060</v>
      </c>
    </row>
    <row r="260" spans="1:6" ht="15">
      <c r="A260" s="26" t="str">
        <f>A251</f>
        <v>     Cộng:</v>
      </c>
      <c r="B260" s="129"/>
      <c r="C260" s="34"/>
      <c r="D260" s="130">
        <f>SUM(D254:D259)</f>
        <v>1026163178</v>
      </c>
      <c r="E260" s="130">
        <f>SUM(E254:E259)</f>
        <v>52821999</v>
      </c>
      <c r="F260" s="31"/>
    </row>
    <row r="261" spans="1:6" ht="15">
      <c r="A261" s="38"/>
      <c r="B261" s="128"/>
      <c r="C261" s="21"/>
      <c r="D261" s="44"/>
      <c r="E261" s="44"/>
      <c r="F261" s="31"/>
    </row>
    <row r="262" spans="1:5" ht="15.75">
      <c r="A262" s="101" t="s">
        <v>23</v>
      </c>
      <c r="B262" s="21"/>
      <c r="C262" s="21"/>
      <c r="D262" s="42"/>
      <c r="E262" s="21"/>
    </row>
    <row r="263" ht="15">
      <c r="A263" s="9" t="s">
        <v>24</v>
      </c>
    </row>
    <row r="264" spans="1:10" s="135" customFormat="1" ht="45">
      <c r="A264" s="132" t="s">
        <v>253</v>
      </c>
      <c r="B264" s="133" t="s">
        <v>254</v>
      </c>
      <c r="C264" s="133" t="s">
        <v>255</v>
      </c>
      <c r="D264" s="133" t="s">
        <v>256</v>
      </c>
      <c r="E264" s="133" t="s">
        <v>257</v>
      </c>
      <c r="F264" s="134"/>
      <c r="G264" s="134"/>
      <c r="J264" s="134"/>
    </row>
    <row r="265" spans="1:10" s="136" customFormat="1" ht="15">
      <c r="A265" s="136" t="s">
        <v>360</v>
      </c>
      <c r="B265" s="137">
        <v>112410011</v>
      </c>
      <c r="C265" s="137">
        <f>412457242+159059845+9000000</f>
        <v>580517087</v>
      </c>
      <c r="D265" s="137">
        <f>208501696+15414667</f>
        <v>223916363</v>
      </c>
      <c r="E265" s="137">
        <v>5999406</v>
      </c>
      <c r="F265" s="138"/>
      <c r="G265" s="138"/>
      <c r="J265" s="138"/>
    </row>
    <row r="266" spans="1:10" s="139" customFormat="1" ht="14.25">
      <c r="A266" s="139" t="s">
        <v>361</v>
      </c>
      <c r="B266" s="140"/>
      <c r="C266" s="140">
        <f>D266+129429652</f>
        <v>166364379.9585</v>
      </c>
      <c r="D266" s="140">
        <v>36934727.9585</v>
      </c>
      <c r="E266" s="140">
        <v>1846736398</v>
      </c>
      <c r="F266" s="141"/>
      <c r="G266" s="141"/>
      <c r="J266" s="141"/>
    </row>
    <row r="267" spans="1:10" s="139" customFormat="1" ht="14.25">
      <c r="A267" s="139" t="s">
        <v>258</v>
      </c>
      <c r="B267" s="140"/>
      <c r="C267" s="140"/>
      <c r="D267" s="140"/>
      <c r="E267" s="140">
        <v>-1839467517.54012</v>
      </c>
      <c r="F267" s="141"/>
      <c r="G267" s="141"/>
      <c r="J267" s="141"/>
    </row>
    <row r="268" spans="1:10" s="136" customFormat="1" ht="15">
      <c r="A268" s="136" t="s">
        <v>362</v>
      </c>
      <c r="B268" s="137">
        <f>SUM(B265:B267)</f>
        <v>112410011</v>
      </c>
      <c r="C268" s="137">
        <f>SUM(C265:C267)</f>
        <v>746881466.9585</v>
      </c>
      <c r="D268" s="137">
        <f>SUM(D265:D267)</f>
        <v>260851090.9585</v>
      </c>
      <c r="E268" s="137">
        <f>SUM(E265:E267)</f>
        <v>13268286.459880114</v>
      </c>
      <c r="F268" s="138"/>
      <c r="G268" s="138"/>
      <c r="J268" s="138"/>
    </row>
    <row r="269" spans="2:10" s="32" customFormat="1" ht="15">
      <c r="B269" s="70"/>
      <c r="C269" s="70"/>
      <c r="D269" s="70"/>
      <c r="E269" s="70"/>
      <c r="F269" s="31"/>
      <c r="G269" s="31"/>
      <c r="J269" s="31"/>
    </row>
    <row r="270" spans="1:10" s="32" customFormat="1" ht="27" customHeight="1">
      <c r="A270" s="32" t="s">
        <v>363</v>
      </c>
      <c r="B270" s="70">
        <f>B268</f>
        <v>112410011</v>
      </c>
      <c r="C270" s="70">
        <f>C268</f>
        <v>746881466.9585</v>
      </c>
      <c r="D270" s="70">
        <f>D268</f>
        <v>260851090.9585</v>
      </c>
      <c r="E270" s="70">
        <f>E268</f>
        <v>13268286.459880114</v>
      </c>
      <c r="F270" s="31"/>
      <c r="G270" s="31"/>
      <c r="J270" s="31"/>
    </row>
    <row r="271" spans="1:10" s="23" customFormat="1" ht="14.25">
      <c r="A271" s="139" t="s">
        <v>361</v>
      </c>
      <c r="B271" s="100"/>
      <c r="C271" s="100">
        <v>0</v>
      </c>
      <c r="D271" s="100">
        <v>0</v>
      </c>
      <c r="E271" s="100">
        <v>1958053030</v>
      </c>
      <c r="F271" s="22"/>
      <c r="G271" s="22"/>
      <c r="J271" s="22"/>
    </row>
    <row r="272" spans="1:10" s="23" customFormat="1" ht="14.25">
      <c r="A272" s="139" t="s">
        <v>258</v>
      </c>
      <c r="B272" s="100"/>
      <c r="C272" s="100">
        <v>0</v>
      </c>
      <c r="D272" s="100">
        <v>0</v>
      </c>
      <c r="E272" s="100">
        <v>-1966509036</v>
      </c>
      <c r="F272" s="22"/>
      <c r="G272" s="22"/>
      <c r="J272" s="22"/>
    </row>
    <row r="273" spans="1:10" s="32" customFormat="1" ht="15">
      <c r="A273" s="28" t="s">
        <v>616</v>
      </c>
      <c r="B273" s="40">
        <f>SUM(B270:B272)</f>
        <v>112410011</v>
      </c>
      <c r="C273" s="40">
        <v>893390503</v>
      </c>
      <c r="D273" s="40">
        <f>SUM(D270:D272)</f>
        <v>260851090.9585</v>
      </c>
      <c r="E273" s="39">
        <f>SUM(E270:E272)</f>
        <v>4812280.459880114</v>
      </c>
      <c r="F273" s="31"/>
      <c r="G273" s="31"/>
      <c r="J273" s="31"/>
    </row>
    <row r="274" spans="3:10" s="23" customFormat="1" ht="9" customHeight="1">
      <c r="C274" s="22"/>
      <c r="D274" s="22"/>
      <c r="F274" s="22"/>
      <c r="G274" s="22"/>
      <c r="J274" s="22"/>
    </row>
    <row r="275" spans="3:10" s="23" customFormat="1" ht="22.5" customHeight="1">
      <c r="C275" s="22"/>
      <c r="D275" s="22"/>
      <c r="F275" s="22"/>
      <c r="G275" s="22"/>
      <c r="J275" s="22"/>
    </row>
    <row r="276" spans="1:5" ht="15.75">
      <c r="A276" s="142" t="s">
        <v>25</v>
      </c>
      <c r="B276" s="21"/>
      <c r="C276" s="21"/>
      <c r="D276" s="2">
        <f>D252</f>
        <v>41274</v>
      </c>
      <c r="E276" s="2">
        <f>E252</f>
        <v>40908</v>
      </c>
    </row>
    <row r="277" spans="1:10" s="23" customFormat="1" ht="14.25">
      <c r="A277" s="23" t="s">
        <v>259</v>
      </c>
      <c r="B277" s="22"/>
      <c r="D277" s="100">
        <v>4400000000</v>
      </c>
      <c r="E277" s="143">
        <v>4400000000</v>
      </c>
      <c r="F277" s="22"/>
      <c r="G277" s="22"/>
      <c r="J277" s="22"/>
    </row>
    <row r="278" spans="1:10" s="23" customFormat="1" ht="14.25">
      <c r="A278" s="21" t="s">
        <v>260</v>
      </c>
      <c r="B278" s="24"/>
      <c r="C278" s="21"/>
      <c r="D278" s="59">
        <v>6600000000</v>
      </c>
      <c r="E278" s="144">
        <v>6600000000</v>
      </c>
      <c r="F278" s="22"/>
      <c r="G278" s="22"/>
      <c r="J278" s="22"/>
    </row>
    <row r="279" spans="1:6" ht="15">
      <c r="A279" s="38" t="s">
        <v>605</v>
      </c>
      <c r="B279" s="128"/>
      <c r="C279" s="21"/>
      <c r="D279" s="145">
        <f>SUM(D277:D278)</f>
        <v>11000000000</v>
      </c>
      <c r="E279" s="146">
        <f>SUM(E277:E278)</f>
        <v>11000000000</v>
      </c>
      <c r="F279" s="31"/>
    </row>
    <row r="280" spans="1:5" ht="33" customHeight="1">
      <c r="A280" s="107" t="s">
        <v>26</v>
      </c>
      <c r="B280" s="34"/>
      <c r="C280" s="34"/>
      <c r="D280" s="5">
        <f>D276</f>
        <v>41274</v>
      </c>
      <c r="E280" s="5">
        <f>E252</f>
        <v>40908</v>
      </c>
    </row>
    <row r="281" spans="1:10" s="23" customFormat="1" ht="14.25">
      <c r="A281" s="23" t="s">
        <v>261</v>
      </c>
      <c r="B281" s="22"/>
      <c r="D281" s="100">
        <v>1100000</v>
      </c>
      <c r="E281" s="100">
        <v>1100000</v>
      </c>
      <c r="F281" s="22"/>
      <c r="G281" s="22"/>
      <c r="J281" s="22"/>
    </row>
    <row r="282" spans="1:10" s="102" customFormat="1" ht="14.25">
      <c r="A282" s="102" t="s">
        <v>262</v>
      </c>
      <c r="B282" s="94"/>
      <c r="D282" s="103">
        <v>1100000</v>
      </c>
      <c r="E282" s="103">
        <v>1100000</v>
      </c>
      <c r="F282" s="94"/>
      <c r="G282" s="94"/>
      <c r="J282" s="94"/>
    </row>
    <row r="283" spans="1:10" s="102" customFormat="1" ht="14.25">
      <c r="A283" s="102" t="s">
        <v>364</v>
      </c>
      <c r="B283" s="94"/>
      <c r="D283" s="103">
        <v>0</v>
      </c>
      <c r="E283" s="103">
        <v>0</v>
      </c>
      <c r="F283" s="94"/>
      <c r="G283" s="94"/>
      <c r="J283" s="94"/>
    </row>
    <row r="284" spans="1:10" s="23" customFormat="1" ht="14.25">
      <c r="A284" s="23" t="s">
        <v>263</v>
      </c>
      <c r="B284" s="22"/>
      <c r="D284" s="100">
        <v>1100000</v>
      </c>
      <c r="E284" s="100">
        <v>1100000</v>
      </c>
      <c r="F284" s="22"/>
      <c r="G284" s="22"/>
      <c r="J284" s="22"/>
    </row>
    <row r="285" spans="1:10" s="102" customFormat="1" ht="14.25">
      <c r="A285" s="102" t="s">
        <v>262</v>
      </c>
      <c r="B285" s="94"/>
      <c r="D285" s="103">
        <v>1100000</v>
      </c>
      <c r="E285" s="103">
        <v>1100000</v>
      </c>
      <c r="F285" s="94"/>
      <c r="G285" s="94"/>
      <c r="J285" s="94"/>
    </row>
    <row r="286" spans="1:10" s="102" customFormat="1" ht="14.25">
      <c r="A286" s="102" t="s">
        <v>364</v>
      </c>
      <c r="B286" s="94"/>
      <c r="D286" s="103">
        <v>0</v>
      </c>
      <c r="E286" s="103">
        <v>0</v>
      </c>
      <c r="F286" s="94"/>
      <c r="G286" s="94"/>
      <c r="J286" s="94"/>
    </row>
    <row r="287" spans="1:10" s="23" customFormat="1" ht="14.25">
      <c r="A287" s="23" t="s">
        <v>264</v>
      </c>
      <c r="B287" s="22"/>
      <c r="D287" s="100">
        <v>10000</v>
      </c>
      <c r="E287" s="100">
        <v>10000</v>
      </c>
      <c r="F287" s="22"/>
      <c r="G287" s="22"/>
      <c r="J287" s="22"/>
    </row>
    <row r="288" spans="2:10" s="23" customFormat="1" ht="14.25">
      <c r="B288" s="22"/>
      <c r="C288" s="22"/>
      <c r="D288" s="22"/>
      <c r="E288" s="22"/>
      <c r="F288" s="22"/>
      <c r="G288" s="22"/>
      <c r="J288" s="22"/>
    </row>
    <row r="289" spans="1:5" ht="15.75">
      <c r="A289" s="142" t="s">
        <v>27</v>
      </c>
      <c r="B289" s="21"/>
      <c r="C289" s="21"/>
      <c r="D289" s="2">
        <f>D280</f>
        <v>41274</v>
      </c>
      <c r="E289" s="2">
        <f>E252</f>
        <v>40908</v>
      </c>
    </row>
    <row r="290" spans="1:5" ht="14.25">
      <c r="A290" s="6" t="s">
        <v>28</v>
      </c>
      <c r="D290" s="51">
        <v>13268286</v>
      </c>
      <c r="E290" s="51">
        <v>5999406.25</v>
      </c>
    </row>
    <row r="291" spans="1:10" s="9" customFormat="1" ht="15">
      <c r="A291" s="9" t="s">
        <v>29</v>
      </c>
      <c r="D291" s="147">
        <f>E271</f>
        <v>1958053030</v>
      </c>
      <c r="E291" s="184">
        <v>1846736398</v>
      </c>
      <c r="F291" s="148"/>
      <c r="G291" s="148"/>
      <c r="J291" s="148"/>
    </row>
    <row r="292" spans="1:10" s="6" customFormat="1" ht="15.75">
      <c r="A292" s="149" t="s">
        <v>96</v>
      </c>
      <c r="D292" s="147">
        <f>SUM(D293:D299)</f>
        <v>1966509035.75</v>
      </c>
      <c r="E292" s="147">
        <f>SUM(E293:E299)</f>
        <v>1839467517.540125</v>
      </c>
      <c r="F292" s="150"/>
      <c r="G292" s="150"/>
      <c r="J292" s="150"/>
    </row>
    <row r="293" spans="1:10" s="6" customFormat="1" ht="14.25">
      <c r="A293" s="151" t="s">
        <v>376</v>
      </c>
      <c r="D293" s="152">
        <v>146509035.75</v>
      </c>
      <c r="E293" s="152">
        <v>129429651.675</v>
      </c>
      <c r="F293" s="152"/>
      <c r="G293" s="150"/>
      <c r="J293" s="150"/>
    </row>
    <row r="294" spans="1:10" s="6" customFormat="1" ht="14.25">
      <c r="A294" s="151" t="s">
        <v>377</v>
      </c>
      <c r="D294" s="152">
        <v>0</v>
      </c>
      <c r="E294" s="152">
        <v>36934727.9585</v>
      </c>
      <c r="F294" s="152"/>
      <c r="G294" s="150"/>
      <c r="J294" s="150"/>
    </row>
    <row r="295" spans="1:10" s="6" customFormat="1" ht="14.25">
      <c r="A295" s="151" t="s">
        <v>378</v>
      </c>
      <c r="D295" s="152">
        <v>0</v>
      </c>
      <c r="E295" s="152">
        <v>36934727.9585</v>
      </c>
      <c r="F295" s="152"/>
      <c r="G295" s="150"/>
      <c r="J295" s="150"/>
    </row>
    <row r="296" spans="1:10" s="6" customFormat="1" ht="14.25">
      <c r="A296" s="151" t="s">
        <v>379</v>
      </c>
      <c r="D296" s="152">
        <v>25000000</v>
      </c>
      <c r="E296" s="150">
        <v>46168409.948125</v>
      </c>
      <c r="F296" s="152"/>
      <c r="G296" s="150"/>
      <c r="J296" s="150"/>
    </row>
    <row r="297" spans="1:10" s="6" customFormat="1" ht="14.25">
      <c r="A297" s="151" t="s">
        <v>380</v>
      </c>
      <c r="D297" s="152">
        <v>36250000</v>
      </c>
      <c r="E297" s="152">
        <v>67500000</v>
      </c>
      <c r="F297" s="152"/>
      <c r="G297" s="150"/>
      <c r="J297" s="150"/>
    </row>
    <row r="298" spans="1:10" s="6" customFormat="1" ht="14.25">
      <c r="A298" s="151" t="s">
        <v>381</v>
      </c>
      <c r="D298" s="152">
        <v>108750000</v>
      </c>
      <c r="E298" s="152">
        <v>202500000</v>
      </c>
      <c r="F298" s="152"/>
      <c r="G298" s="150"/>
      <c r="J298" s="150"/>
    </row>
    <row r="299" spans="1:10" s="6" customFormat="1" ht="14.25">
      <c r="A299" s="153" t="s">
        <v>382</v>
      </c>
      <c r="B299" s="106"/>
      <c r="C299" s="106"/>
      <c r="D299" s="154">
        <f>11000000000*15/100</f>
        <v>1650000000</v>
      </c>
      <c r="E299" s="154">
        <v>1320000000</v>
      </c>
      <c r="F299" s="150"/>
      <c r="G299" s="150"/>
      <c r="J299" s="150"/>
    </row>
    <row r="300" spans="1:10" s="6" customFormat="1" ht="24" customHeight="1">
      <c r="A300" s="107" t="s">
        <v>30</v>
      </c>
      <c r="B300" s="155"/>
      <c r="C300" s="106"/>
      <c r="D300" s="185">
        <f>D291+D290-D292</f>
        <v>4812280.25</v>
      </c>
      <c r="E300" s="185">
        <f>E291+E290-E292</f>
        <v>13268286.709875107</v>
      </c>
      <c r="F300" s="150"/>
      <c r="G300" s="150"/>
      <c r="J300" s="150"/>
    </row>
    <row r="301" spans="1:10" s="6" customFormat="1" ht="24" customHeight="1">
      <c r="A301" s="142"/>
      <c r="B301" s="106"/>
      <c r="C301" s="106"/>
      <c r="D301" s="156"/>
      <c r="E301" s="156"/>
      <c r="F301" s="150"/>
      <c r="G301" s="150"/>
      <c r="J301" s="150"/>
    </row>
    <row r="302" spans="1:5" ht="24" customHeight="1">
      <c r="A302" s="142" t="s">
        <v>31</v>
      </c>
      <c r="B302" s="21"/>
      <c r="C302" s="21"/>
      <c r="D302" s="2">
        <f>D289</f>
        <v>41274</v>
      </c>
      <c r="E302" s="2">
        <f>E280</f>
        <v>40908</v>
      </c>
    </row>
    <row r="303" spans="1:5" ht="15">
      <c r="A303" s="9" t="s">
        <v>32</v>
      </c>
      <c r="D303" s="157">
        <f>SUM(D304:D308)</f>
        <v>42341782013</v>
      </c>
      <c r="E303" s="157">
        <f>SUM(E304:E308)</f>
        <v>39022484263</v>
      </c>
    </row>
    <row r="304" spans="1:15" ht="14.25">
      <c r="A304" s="6" t="s">
        <v>33</v>
      </c>
      <c r="D304" s="51">
        <v>23518168578</v>
      </c>
      <c r="E304" s="186">
        <f>19876708384-45603556</f>
        <v>19831104828</v>
      </c>
      <c r="K304" s="11">
        <v>11034211886</v>
      </c>
      <c r="L304" s="11">
        <v>12365674</v>
      </c>
      <c r="M304" s="159">
        <f>K304-L304</f>
        <v>11021846212</v>
      </c>
      <c r="N304" s="159">
        <f>'[1]q1'!D271</f>
        <v>325070149</v>
      </c>
      <c r="O304" s="11">
        <f>M304+N304</f>
        <v>11346916361</v>
      </c>
    </row>
    <row r="305" spans="1:15" ht="14.25">
      <c r="A305" s="6" t="s">
        <v>34</v>
      </c>
      <c r="D305" s="51">
        <v>2381346678</v>
      </c>
      <c r="E305" s="186">
        <f>3177912564+19363</f>
        <v>3177931927</v>
      </c>
      <c r="K305" s="11">
        <v>480186352</v>
      </c>
      <c r="L305" s="11">
        <f>26271747-768000</f>
        <v>25503747</v>
      </c>
      <c r="M305" s="159">
        <f>K305-L305</f>
        <v>454682605</v>
      </c>
      <c r="N305" s="159">
        <f>'[1]q1'!D272</f>
        <v>218436856</v>
      </c>
      <c r="O305" s="11">
        <f>M305+N305</f>
        <v>673119461</v>
      </c>
    </row>
    <row r="306" spans="1:15" ht="14.25">
      <c r="A306" s="6" t="s">
        <v>35</v>
      </c>
      <c r="D306" s="51">
        <v>10293278808</v>
      </c>
      <c r="E306" s="186">
        <v>11459155095</v>
      </c>
      <c r="K306" s="11">
        <v>2422892526</v>
      </c>
      <c r="L306" s="11">
        <v>26390800</v>
      </c>
      <c r="M306" s="159">
        <f>K306-L306</f>
        <v>2396501726</v>
      </c>
      <c r="N306" s="159">
        <f>'[1]q1'!D273</f>
        <v>1846691897</v>
      </c>
      <c r="O306" s="11">
        <f>M306+N306</f>
        <v>4243193623</v>
      </c>
    </row>
    <row r="307" spans="1:15" ht="14.25">
      <c r="A307" s="6" t="s">
        <v>36</v>
      </c>
      <c r="D307" s="51">
        <v>6148104676</v>
      </c>
      <c r="E307" s="186">
        <v>4536980397</v>
      </c>
      <c r="K307" s="11">
        <v>945035551</v>
      </c>
      <c r="L307" s="11"/>
      <c r="M307" s="159">
        <f>K307-L307</f>
        <v>945035551</v>
      </c>
      <c r="N307" s="159">
        <f>'[1]q1'!D274</f>
        <v>417166580</v>
      </c>
      <c r="O307" s="11">
        <f>M307+N307</f>
        <v>1362202131</v>
      </c>
    </row>
    <row r="308" spans="1:15" ht="14.25">
      <c r="A308" s="6" t="s">
        <v>37</v>
      </c>
      <c r="D308" s="51">
        <v>883273</v>
      </c>
      <c r="E308" s="186">
        <v>17312016</v>
      </c>
      <c r="L308" s="11">
        <f>SUM(L304:L307)</f>
        <v>64260221</v>
      </c>
      <c r="N308" s="159">
        <f>'[1]q1'!D275</f>
        <v>8967273</v>
      </c>
      <c r="O308" s="24">
        <f>M308+N308</f>
        <v>8967273</v>
      </c>
    </row>
    <row r="309" spans="1:15" ht="15">
      <c r="A309" s="9" t="s">
        <v>38</v>
      </c>
      <c r="D309" s="157">
        <f>SUM(D310:D312)</f>
        <v>1187898795</v>
      </c>
      <c r="E309" s="157">
        <f>SUM(E310:E312)</f>
        <v>696404874</v>
      </c>
      <c r="L309" s="11">
        <v>64260221</v>
      </c>
      <c r="O309" s="11">
        <f>SUM(O304:O308)</f>
        <v>17634398849</v>
      </c>
    </row>
    <row r="310" spans="1:15" ht="14.25">
      <c r="A310" s="6" t="s">
        <v>39</v>
      </c>
      <c r="D310" s="51">
        <f>631163323</f>
        <v>631163323</v>
      </c>
      <c r="E310" s="158">
        <v>602798418</v>
      </c>
      <c r="K310" s="11"/>
      <c r="L310" s="11">
        <f>L308-L309</f>
        <v>0</v>
      </c>
      <c r="O310" s="11">
        <v>17616093404</v>
      </c>
    </row>
    <row r="311" spans="1:15" ht="14.25">
      <c r="A311" s="6" t="s">
        <v>40</v>
      </c>
      <c r="D311" s="51">
        <v>0</v>
      </c>
      <c r="E311" s="158">
        <v>0</v>
      </c>
      <c r="K311" s="11"/>
      <c r="L311" s="11"/>
      <c r="O311" s="11">
        <f>O309-O310</f>
        <v>18305445</v>
      </c>
    </row>
    <row r="312" spans="1:5" ht="14.25">
      <c r="A312" s="106" t="s">
        <v>41</v>
      </c>
      <c r="B312" s="21"/>
      <c r="C312" s="21"/>
      <c r="D312" s="59">
        <f>780350+7623053+32752099+21272729+494307241</f>
        <v>556735472</v>
      </c>
      <c r="E312" s="123">
        <v>93606456</v>
      </c>
    </row>
    <row r="313" spans="1:5" ht="28.5" customHeight="1">
      <c r="A313" s="106" t="s">
        <v>383</v>
      </c>
      <c r="B313" s="21"/>
      <c r="C313" s="21"/>
      <c r="D313" s="145">
        <f>D303-D309</f>
        <v>41153883218</v>
      </c>
      <c r="E313" s="161">
        <f>E303-E309</f>
        <v>38326079389</v>
      </c>
    </row>
    <row r="314" spans="1:3" ht="8.25" customHeight="1">
      <c r="A314" s="9"/>
      <c r="C314" s="159"/>
    </row>
    <row r="315" spans="1:5" ht="21.75" customHeight="1">
      <c r="A315" s="142" t="s">
        <v>42</v>
      </c>
      <c r="B315" s="21"/>
      <c r="C315" s="21"/>
      <c r="D315" s="2">
        <f>D302</f>
        <v>41274</v>
      </c>
      <c r="E315" s="2">
        <f>E302</f>
        <v>40908</v>
      </c>
    </row>
    <row r="316" spans="1:5" ht="14.25">
      <c r="A316" s="6" t="s">
        <v>43</v>
      </c>
      <c r="D316" s="51">
        <v>20632041489</v>
      </c>
      <c r="E316" s="186">
        <v>16640149500</v>
      </c>
    </row>
    <row r="317" spans="1:5" ht="14.25">
      <c r="A317" s="6" t="s">
        <v>44</v>
      </c>
      <c r="D317" s="51">
        <v>1765214242</v>
      </c>
      <c r="E317" s="186">
        <v>2274049022</v>
      </c>
    </row>
    <row r="318" spans="1:5" ht="14.25">
      <c r="A318" s="6" t="s">
        <v>45</v>
      </c>
      <c r="D318" s="51">
        <v>8006298081</v>
      </c>
      <c r="E318" s="186">
        <v>9430758058</v>
      </c>
    </row>
    <row r="319" spans="1:5" ht="14.25">
      <c r="A319" s="6" t="s">
        <v>46</v>
      </c>
      <c r="D319" s="51">
        <v>4628336677</v>
      </c>
      <c r="E319" s="186">
        <v>3499796237</v>
      </c>
    </row>
    <row r="320" spans="1:5" ht="15">
      <c r="A320" s="128" t="s">
        <v>384</v>
      </c>
      <c r="B320" s="160"/>
      <c r="C320" s="160"/>
      <c r="D320" s="25"/>
      <c r="E320" s="25">
        <v>0</v>
      </c>
    </row>
    <row r="321" spans="1:5" ht="15">
      <c r="A321" s="128" t="s">
        <v>47</v>
      </c>
      <c r="B321" s="21"/>
      <c r="C321" s="21"/>
      <c r="D321" s="161">
        <f>SUM(D316:D320)</f>
        <v>35031890489</v>
      </c>
      <c r="E321" s="161">
        <f>SUM(E316:E320)</f>
        <v>31844752817</v>
      </c>
    </row>
    <row r="322" ht="39.75" customHeight="1">
      <c r="A322" s="9"/>
    </row>
    <row r="323" spans="1:5" ht="15.75">
      <c r="A323" s="142" t="s">
        <v>48</v>
      </c>
      <c r="B323" s="21"/>
      <c r="C323" s="21"/>
      <c r="D323" s="2">
        <f>D315</f>
        <v>41274</v>
      </c>
      <c r="E323" s="2">
        <f>E315</f>
        <v>40908</v>
      </c>
    </row>
    <row r="324" spans="1:5" ht="14.25">
      <c r="A324" s="6" t="s">
        <v>49</v>
      </c>
      <c r="D324" s="51">
        <f>689403611-11378792</f>
        <v>678024819</v>
      </c>
      <c r="E324" s="186">
        <f>860354535-E325-E326+17888890</f>
        <v>736943423</v>
      </c>
    </row>
    <row r="325" spans="1:5" ht="14.25">
      <c r="A325" s="6" t="s">
        <v>50</v>
      </c>
      <c r="D325" s="100">
        <v>327005091</v>
      </c>
      <c r="E325" s="186">
        <v>125300002</v>
      </c>
    </row>
    <row r="326" spans="1:5" ht="14.25">
      <c r="A326" s="106" t="s">
        <v>51</v>
      </c>
      <c r="B326" s="21"/>
      <c r="C326" s="21"/>
      <c r="D326" s="59">
        <v>20000000</v>
      </c>
      <c r="E326" s="187">
        <v>16000000</v>
      </c>
    </row>
    <row r="327" spans="1:5" ht="15">
      <c r="A327" s="128" t="s">
        <v>47</v>
      </c>
      <c r="B327" s="21"/>
      <c r="C327" s="21"/>
      <c r="D327" s="161">
        <f>SUM(D324:D326)</f>
        <v>1025029910</v>
      </c>
      <c r="E327" s="161">
        <f>SUM(E324:E326)</f>
        <v>878243425</v>
      </c>
    </row>
    <row r="328" spans="1:5" ht="21" customHeight="1">
      <c r="A328" s="142" t="s">
        <v>52</v>
      </c>
      <c r="B328" s="21"/>
      <c r="C328" s="21"/>
      <c r="D328" s="2">
        <f>D323</f>
        <v>41274</v>
      </c>
      <c r="E328" s="2">
        <f>E323</f>
        <v>40908</v>
      </c>
    </row>
    <row r="329" spans="1:5" ht="14.25">
      <c r="A329" s="6" t="s">
        <v>53</v>
      </c>
      <c r="D329" s="51">
        <v>43401956</v>
      </c>
      <c r="E329" s="188">
        <v>21524900</v>
      </c>
    </row>
    <row r="330" spans="1:5" ht="14.25">
      <c r="A330" s="36" t="s">
        <v>50</v>
      </c>
      <c r="D330" s="51">
        <v>380000</v>
      </c>
      <c r="E330" s="188">
        <v>32866995</v>
      </c>
    </row>
    <row r="331" spans="1:5" ht="14.25">
      <c r="A331" s="36" t="s">
        <v>98</v>
      </c>
      <c r="B331" s="23"/>
      <c r="C331" s="23"/>
      <c r="D331" s="100">
        <v>0</v>
      </c>
      <c r="E331" s="189">
        <v>-23244437</v>
      </c>
    </row>
    <row r="332" spans="1:5" ht="14.25">
      <c r="A332" s="106" t="s">
        <v>99</v>
      </c>
      <c r="B332" s="21"/>
      <c r="C332" s="21"/>
      <c r="D332" s="59">
        <v>0</v>
      </c>
      <c r="E332" s="190">
        <v>184556</v>
      </c>
    </row>
    <row r="333" spans="1:5" ht="15">
      <c r="A333" s="128" t="s">
        <v>47</v>
      </c>
      <c r="B333" s="21"/>
      <c r="C333" s="44"/>
      <c r="D333" s="161">
        <f>SUM(D329:D332)</f>
        <v>43781956</v>
      </c>
      <c r="E333" s="161">
        <f>SUM(E329:E332)</f>
        <v>31332014</v>
      </c>
    </row>
    <row r="334" spans="1:10" s="8" customFormat="1" ht="15">
      <c r="A334" s="192" t="s">
        <v>617</v>
      </c>
      <c r="B334" s="162"/>
      <c r="C334" s="162"/>
      <c r="D334" s="162"/>
      <c r="E334" s="2">
        <f>E328</f>
        <v>40908</v>
      </c>
      <c r="F334" s="41"/>
      <c r="G334" s="41"/>
      <c r="J334" s="41"/>
    </row>
    <row r="335" spans="1:10" s="8" customFormat="1" ht="15">
      <c r="A335" s="163" t="s">
        <v>54</v>
      </c>
      <c r="D335" s="51">
        <v>491895944</v>
      </c>
      <c r="E335" s="191">
        <v>482149899</v>
      </c>
      <c r="F335" s="41"/>
      <c r="G335" s="41"/>
      <c r="J335" s="41"/>
    </row>
    <row r="336" spans="1:10" s="8" customFormat="1" ht="15">
      <c r="A336" s="163" t="s">
        <v>55</v>
      </c>
      <c r="D336" s="51">
        <f>D291</f>
        <v>1958053030</v>
      </c>
      <c r="E336" s="51">
        <f>E291</f>
        <v>1846736398</v>
      </c>
      <c r="F336" s="41"/>
      <c r="G336" s="41"/>
      <c r="J336" s="41"/>
    </row>
    <row r="337" spans="1:10" s="8" customFormat="1" ht="15.75">
      <c r="A337" s="149" t="s">
        <v>56</v>
      </c>
      <c r="D337" s="51">
        <f>D336/1100000</f>
        <v>1780.048209090909</v>
      </c>
      <c r="E337" s="191">
        <f>E336/1100000</f>
        <v>1678.851270909091</v>
      </c>
      <c r="F337" s="41"/>
      <c r="G337" s="41"/>
      <c r="J337" s="41"/>
    </row>
    <row r="338" spans="1:10" s="8" customFormat="1" ht="15.75">
      <c r="A338" s="149" t="s">
        <v>105</v>
      </c>
      <c r="D338" s="51">
        <f>11000000000*15/100</f>
        <v>1650000000</v>
      </c>
      <c r="E338" s="191">
        <v>1320000000</v>
      </c>
      <c r="F338" s="41"/>
      <c r="G338" s="41"/>
      <c r="J338" s="41"/>
    </row>
    <row r="339" ht="14.25" hidden="1">
      <c r="A339" s="6" t="s">
        <v>57</v>
      </c>
    </row>
    <row r="340" ht="14.25" hidden="1">
      <c r="A340" s="6" t="s">
        <v>58</v>
      </c>
    </row>
    <row r="341" ht="14.25" hidden="1">
      <c r="A341" s="6"/>
    </row>
    <row r="342" ht="14.25" hidden="1">
      <c r="A342" s="6"/>
    </row>
    <row r="343" ht="15.75">
      <c r="A343" s="149" t="s">
        <v>59</v>
      </c>
    </row>
    <row r="344" spans="1:3" ht="14.25">
      <c r="A344" s="6" t="s">
        <v>60</v>
      </c>
      <c r="B344" s="6"/>
      <c r="C344" s="6" t="s">
        <v>61</v>
      </c>
    </row>
    <row r="345" spans="1:3" ht="14.25">
      <c r="A345" s="6" t="s">
        <v>62</v>
      </c>
      <c r="B345" s="6"/>
      <c r="C345" s="6" t="s">
        <v>597</v>
      </c>
    </row>
    <row r="346" spans="1:3" ht="14.25">
      <c r="A346" s="6" t="s">
        <v>63</v>
      </c>
      <c r="B346" s="6"/>
      <c r="C346" s="6" t="s">
        <v>597</v>
      </c>
    </row>
    <row r="347" spans="1:3" ht="14.25">
      <c r="A347" s="6" t="s">
        <v>64</v>
      </c>
      <c r="B347" s="6"/>
      <c r="C347" s="6" t="s">
        <v>597</v>
      </c>
    </row>
    <row r="348" ht="7.5" customHeight="1">
      <c r="A348" s="9"/>
    </row>
    <row r="349" ht="15">
      <c r="A349" s="9" t="s">
        <v>612</v>
      </c>
    </row>
    <row r="350" spans="1:5" ht="15">
      <c r="A350" s="128" t="s">
        <v>65</v>
      </c>
      <c r="B350" s="128"/>
      <c r="C350" s="128" t="s">
        <v>66</v>
      </c>
      <c r="D350" s="21"/>
      <c r="E350" s="38" t="s">
        <v>67</v>
      </c>
    </row>
    <row r="351" spans="1:10" s="23" customFormat="1" ht="15">
      <c r="A351" s="129" t="s">
        <v>68</v>
      </c>
      <c r="B351" s="129"/>
      <c r="C351" s="129"/>
      <c r="D351" s="34"/>
      <c r="E351" s="105">
        <f>SUM(E352:E355)</f>
        <v>26493053151</v>
      </c>
      <c r="F351" s="22"/>
      <c r="G351" s="22"/>
      <c r="J351" s="22"/>
    </row>
    <row r="352" spans="1:5" ht="14.25">
      <c r="A352" s="6" t="s">
        <v>90</v>
      </c>
      <c r="B352" s="6"/>
      <c r="C352" s="6" t="s">
        <v>69</v>
      </c>
      <c r="E352" s="100">
        <v>12557030100</v>
      </c>
    </row>
    <row r="353" spans="1:5" ht="14.25">
      <c r="A353" s="6" t="s">
        <v>62</v>
      </c>
      <c r="B353" s="6"/>
      <c r="C353" s="6" t="s">
        <v>70</v>
      </c>
      <c r="E353" s="51">
        <v>429361314</v>
      </c>
    </row>
    <row r="354" spans="1:5" ht="14.25">
      <c r="A354" s="6" t="s">
        <v>63</v>
      </c>
      <c r="B354" s="6"/>
      <c r="C354" s="6" t="s">
        <v>71</v>
      </c>
      <c r="E354" s="51">
        <v>3172146320</v>
      </c>
    </row>
    <row r="355" spans="1:5" ht="14.25">
      <c r="A355" s="6" t="s">
        <v>64</v>
      </c>
      <c r="B355" s="6"/>
      <c r="C355" s="6" t="s">
        <v>72</v>
      </c>
      <c r="E355" s="51">
        <v>10334515417</v>
      </c>
    </row>
    <row r="356" ht="15">
      <c r="A356" s="9"/>
    </row>
    <row r="357" ht="15" hidden="1">
      <c r="A357" s="9" t="s">
        <v>73</v>
      </c>
    </row>
    <row r="358" spans="1:3" ht="15" hidden="1">
      <c r="A358" s="164" t="s">
        <v>65</v>
      </c>
      <c r="B358" s="164"/>
      <c r="C358" s="164"/>
    </row>
    <row r="359" spans="1:3" ht="15.75" hidden="1" thickBot="1">
      <c r="A359" s="165"/>
      <c r="B359" s="165"/>
      <c r="C359" s="165"/>
    </row>
    <row r="360" spans="1:3" ht="14.25" hidden="1">
      <c r="A360" s="6" t="s">
        <v>74</v>
      </c>
      <c r="B360" s="6"/>
      <c r="C360" s="6"/>
    </row>
    <row r="361" spans="1:3" ht="14.25" hidden="1">
      <c r="A361" s="6"/>
      <c r="B361" s="6"/>
      <c r="C361" s="6"/>
    </row>
    <row r="362" spans="1:3" ht="14.25" hidden="1">
      <c r="A362" s="6" t="s">
        <v>75</v>
      </c>
      <c r="B362" s="6"/>
      <c r="C362" s="6"/>
    </row>
    <row r="363" spans="1:3" ht="14.25" hidden="1">
      <c r="A363" s="6" t="s">
        <v>62</v>
      </c>
      <c r="B363" s="6"/>
      <c r="C363" s="6"/>
    </row>
    <row r="364" spans="1:3" ht="14.25" hidden="1">
      <c r="A364" s="6"/>
      <c r="B364" s="6"/>
      <c r="C364" s="6"/>
    </row>
    <row r="365" spans="1:3" ht="14.25" hidden="1">
      <c r="A365" s="6" t="s">
        <v>76</v>
      </c>
      <c r="B365" s="6"/>
      <c r="C365" s="6"/>
    </row>
    <row r="366" spans="1:3" ht="14.25" hidden="1">
      <c r="A366" s="6" t="s">
        <v>63</v>
      </c>
      <c r="B366" s="6"/>
      <c r="C366" s="6"/>
    </row>
    <row r="367" spans="1:3" ht="14.25" hidden="1">
      <c r="A367" s="6" t="s">
        <v>77</v>
      </c>
      <c r="B367" s="6"/>
      <c r="C367" s="6"/>
    </row>
    <row r="368" spans="1:3" ht="14.25" hidden="1">
      <c r="A368" s="6" t="s">
        <v>78</v>
      </c>
      <c r="B368" s="6"/>
      <c r="C368" s="6"/>
    </row>
    <row r="369" spans="1:3" ht="14.25" hidden="1">
      <c r="A369" s="6" t="s">
        <v>79</v>
      </c>
      <c r="B369" s="6"/>
      <c r="C369" s="6"/>
    </row>
    <row r="370" spans="1:3" ht="15" hidden="1">
      <c r="A370" s="9" t="s">
        <v>80</v>
      </c>
      <c r="B370" s="6"/>
      <c r="C370" s="6"/>
    </row>
    <row r="371" ht="15" hidden="1">
      <c r="A371" s="9"/>
    </row>
    <row r="372" ht="15" hidden="1">
      <c r="A372" s="9"/>
    </row>
    <row r="373" ht="15" hidden="1">
      <c r="A373" s="9"/>
    </row>
    <row r="374" ht="15" hidden="1">
      <c r="A374" s="9"/>
    </row>
    <row r="375" ht="15" hidden="1">
      <c r="A375" s="9"/>
    </row>
    <row r="376" ht="15" hidden="1">
      <c r="A376" s="9"/>
    </row>
    <row r="377" ht="15" hidden="1">
      <c r="A377" s="9"/>
    </row>
    <row r="378" ht="15" hidden="1">
      <c r="A378" s="9" t="s">
        <v>81</v>
      </c>
    </row>
    <row r="379" ht="14.25" hidden="1">
      <c r="A379" s="6" t="s">
        <v>82</v>
      </c>
    </row>
    <row r="380" ht="14.25" hidden="1">
      <c r="A380" s="6"/>
    </row>
    <row r="381" ht="15" hidden="1">
      <c r="A381" s="9" t="s">
        <v>83</v>
      </c>
    </row>
    <row r="382" ht="14.25" hidden="1">
      <c r="A382" s="6" t="s">
        <v>84</v>
      </c>
    </row>
    <row r="383" spans="1:10" s="8" customFormat="1" ht="15">
      <c r="A383" s="163"/>
      <c r="C383" s="322" t="s">
        <v>613</v>
      </c>
      <c r="D383" s="322"/>
      <c r="E383" s="322"/>
      <c r="F383" s="41"/>
      <c r="G383" s="41"/>
      <c r="J383" s="41"/>
    </row>
    <row r="384" spans="1:10" s="8" customFormat="1" ht="15.75">
      <c r="A384" s="166" t="s">
        <v>91</v>
      </c>
      <c r="B384" s="167"/>
      <c r="C384" s="323" t="s">
        <v>85</v>
      </c>
      <c r="D384" s="323"/>
      <c r="E384" s="323"/>
      <c r="F384" s="41"/>
      <c r="G384" s="41"/>
      <c r="J384" s="41"/>
    </row>
    <row r="385" spans="3:10" s="8" customFormat="1" ht="15.75">
      <c r="C385" s="149"/>
      <c r="F385" s="41"/>
      <c r="G385" s="41"/>
      <c r="J385" s="41"/>
    </row>
    <row r="386" spans="3:10" s="8" customFormat="1" ht="15.75">
      <c r="C386" s="149"/>
      <c r="F386" s="41"/>
      <c r="G386" s="41"/>
      <c r="J386" s="41"/>
    </row>
    <row r="387" spans="3:10" s="8" customFormat="1" ht="15.75">
      <c r="C387" s="149"/>
      <c r="F387" s="41"/>
      <c r="G387" s="41"/>
      <c r="J387" s="41"/>
    </row>
    <row r="388" spans="1:10" s="8" customFormat="1" ht="15.75">
      <c r="A388" s="166" t="s">
        <v>86</v>
      </c>
      <c r="B388" s="167"/>
      <c r="C388" s="323" t="s">
        <v>87</v>
      </c>
      <c r="D388" s="323"/>
      <c r="E388" s="323"/>
      <c r="F388" s="41"/>
      <c r="G388" s="41"/>
      <c r="J388" s="41"/>
    </row>
    <row r="389" ht="14.25">
      <c r="A389" s="124"/>
    </row>
    <row r="390" ht="14.25"/>
    <row r="391" ht="14.25"/>
    <row r="392" ht="14.25"/>
    <row r="393" ht="14.25"/>
    <row r="394" ht="14.25"/>
    <row r="395" ht="14.25"/>
    <row r="396" ht="14.25"/>
    <row r="397" ht="14.25"/>
    <row r="398" ht="14.25"/>
    <row r="399" ht="14.25"/>
    <row r="400" ht="14.25"/>
    <row r="401" ht="14.25"/>
    <row r="402" ht="14.25"/>
    <row r="403" ht="14.25"/>
    <row r="404" ht="14.25"/>
    <row r="433" ht="14.25"/>
    <row r="434" ht="14.25"/>
    <row r="435" ht="14.25"/>
  </sheetData>
  <mergeCells count="16">
    <mergeCell ref="A1:E1"/>
    <mergeCell ref="A2:E2"/>
    <mergeCell ref="C72:E72"/>
    <mergeCell ref="A73:B73"/>
    <mergeCell ref="C73:E73"/>
    <mergeCell ref="A74:B74"/>
    <mergeCell ref="C74:E74"/>
    <mergeCell ref="A75:B75"/>
    <mergeCell ref="C75:E75"/>
    <mergeCell ref="C383:E383"/>
    <mergeCell ref="C384:E384"/>
    <mergeCell ref="C388:E388"/>
    <mergeCell ref="A142:B142"/>
    <mergeCell ref="A153:B153"/>
    <mergeCell ref="D210:E210"/>
    <mergeCell ref="C187:D187"/>
  </mergeCells>
  <printOptions/>
  <pageMargins left="0.5" right="0.18" top="0.57" bottom="0.4" header="0.33" footer="0.17"/>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20" sqref="D20"/>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 TOAN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Tuyen</dc:creator>
  <cp:keywords/>
  <dc:description/>
  <cp:lastModifiedBy>User</cp:lastModifiedBy>
  <cp:lastPrinted>2013-01-14T08:00:52Z</cp:lastPrinted>
  <dcterms:created xsi:type="dcterms:W3CDTF">2010-07-27T02:36:38Z</dcterms:created>
  <dcterms:modified xsi:type="dcterms:W3CDTF">2013-01-22T08:40:22Z</dcterms:modified>
  <cp:category/>
  <cp:version/>
  <cp:contentType/>
  <cp:contentStatus/>
</cp:coreProperties>
</file>